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содержание" sheetId="7" r:id="rId1"/>
    <sheet name="собственники" sheetId="10" r:id="rId2"/>
    <sheet name="РСО" sheetId="9" r:id="rId3"/>
  </sheets>
  <calcPr calcId="145621" refMode="R1C1"/>
</workbook>
</file>

<file path=xl/calcChain.xml><?xml version="1.0" encoding="utf-8"?>
<calcChain xmlns="http://schemas.openxmlformats.org/spreadsheetml/2006/main">
  <c r="G35" i="7" l="1"/>
  <c r="G34" i="7"/>
  <c r="G33" i="7"/>
  <c r="G32" i="7"/>
  <c r="G31" i="7"/>
  <c r="G22" i="7"/>
  <c r="G15" i="7" l="1"/>
  <c r="G16" i="7"/>
  <c r="G17" i="7"/>
  <c r="G18" i="7"/>
  <c r="G19" i="7"/>
  <c r="G20" i="7"/>
  <c r="G21" i="7"/>
  <c r="G23" i="7"/>
  <c r="G24" i="7"/>
  <c r="G25" i="7"/>
  <c r="G26" i="7"/>
  <c r="G27" i="7"/>
  <c r="G28" i="7"/>
  <c r="G29" i="7"/>
  <c r="G30" i="7"/>
  <c r="G6" i="7"/>
  <c r="G7" i="7"/>
  <c r="G8" i="7"/>
  <c r="G9" i="7"/>
  <c r="G10" i="7"/>
  <c r="G11" i="7"/>
  <c r="G14" i="7"/>
  <c r="G5" i="7"/>
  <c r="H12" i="7"/>
  <c r="G12" i="7" s="1"/>
  <c r="B13" i="7" l="1"/>
  <c r="G13" i="7" s="1"/>
  <c r="C35" i="7" l="1"/>
  <c r="C7" i="7"/>
  <c r="D7" i="7" s="1"/>
  <c r="C8" i="7"/>
  <c r="C9" i="7"/>
  <c r="D9" i="7" s="1"/>
  <c r="C10" i="7"/>
  <c r="D10" i="7" s="1"/>
  <c r="C11" i="7"/>
  <c r="D11" i="7" s="1"/>
  <c r="C12" i="7"/>
  <c r="D12" i="7" s="1"/>
  <c r="C13" i="7"/>
  <c r="D13" i="7" s="1"/>
  <c r="C14" i="7"/>
  <c r="D14" i="7" s="1"/>
  <c r="C15" i="7"/>
  <c r="D15" i="7" s="1"/>
  <c r="C16" i="7"/>
  <c r="D16" i="7" s="1"/>
  <c r="C17" i="7"/>
  <c r="D17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 s="1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6" i="7"/>
  <c r="D6" i="7" s="1"/>
  <c r="C5" i="7"/>
  <c r="B36" i="7" l="1"/>
  <c r="E28" i="10"/>
  <c r="E25" i="10"/>
  <c r="E22" i="10"/>
  <c r="E21" i="10"/>
  <c r="E20" i="10"/>
  <c r="E19" i="10"/>
  <c r="E18" i="10"/>
  <c r="E15" i="10"/>
  <c r="E14" i="10"/>
  <c r="E13" i="10"/>
  <c r="E10" i="10"/>
  <c r="E9" i="10"/>
  <c r="E8" i="10"/>
  <c r="E7" i="10"/>
  <c r="C8" i="9"/>
  <c r="F7" i="9"/>
  <c r="F6" i="9"/>
  <c r="F5" i="9"/>
  <c r="C29" i="10" l="1"/>
  <c r="D29" i="10"/>
  <c r="E29" i="10"/>
  <c r="B29" i="10"/>
  <c r="E23" i="10"/>
  <c r="D23" i="10"/>
  <c r="B23" i="10"/>
  <c r="B16" i="10"/>
  <c r="B11" i="10"/>
  <c r="E11" i="10"/>
  <c r="B24" i="10" l="1"/>
  <c r="B26" i="10" s="1"/>
  <c r="D11" i="10"/>
  <c r="C11" i="10"/>
  <c r="C23" i="10" l="1"/>
  <c r="C16" i="10" l="1"/>
  <c r="C24" i="10" s="1"/>
  <c r="C26" i="10" s="1"/>
  <c r="D16" i="10"/>
  <c r="D24" i="10" s="1"/>
  <c r="D26" i="10" s="1"/>
  <c r="E16" i="10"/>
  <c r="E24" i="10" s="1"/>
  <c r="E26" i="10" s="1"/>
  <c r="F8" i="9"/>
  <c r="E8" i="9"/>
  <c r="D8" i="9"/>
  <c r="D35" i="7" l="1"/>
  <c r="D8" i="7"/>
  <c r="D5" i="7" l="1"/>
  <c r="D36" i="7" s="1"/>
  <c r="C36" i="7"/>
</calcChain>
</file>

<file path=xl/sharedStrings.xml><?xml version="1.0" encoding="utf-8"?>
<sst xmlns="http://schemas.openxmlformats.org/spreadsheetml/2006/main" count="186" uniqueCount="97">
  <si>
    <t>статья расходов</t>
  </si>
  <si>
    <t>уборка коридоров и лифтовых холлов 1 этажа</t>
  </si>
  <si>
    <t>уборка коридоров и лифтовых холлов жилых этажей</t>
  </si>
  <si>
    <t>уборка лестничных площадок и маршей</t>
  </si>
  <si>
    <t>уборка прочих помещений (туалета, охранного поста)</t>
  </si>
  <si>
    <t>подметание и уборка придомовой территории</t>
  </si>
  <si>
    <t>содержание</t>
  </si>
  <si>
    <t>мелкий ремонт и устройство элементов благоустройства на придомовой территории</t>
  </si>
  <si>
    <t>осмотры инженерных систем</t>
  </si>
  <si>
    <t>съем показаний ПУ</t>
  </si>
  <si>
    <t>круглосуточный охранный пост</t>
  </si>
  <si>
    <t>контроль и проверка состояния конструктивных элементов</t>
  </si>
  <si>
    <t>дератизация</t>
  </si>
  <si>
    <t>вывоз строительного мусора</t>
  </si>
  <si>
    <t>на начало</t>
  </si>
  <si>
    <t>оплачено</t>
  </si>
  <si>
    <t>начислено</t>
  </si>
  <si>
    <t>на конец</t>
  </si>
  <si>
    <t>электроэнергия на СОИ</t>
  </si>
  <si>
    <t>ХВС на СОИ</t>
  </si>
  <si>
    <t>водоотведение на СОИ</t>
  </si>
  <si>
    <t>электроэнергия</t>
  </si>
  <si>
    <t>ХВС</t>
  </si>
  <si>
    <t>водоотведение</t>
  </si>
  <si>
    <t>ЭНЕРГОСНАБЖЕНИЕ</t>
  </si>
  <si>
    <t>ВОДОСНАБЖЕНИЕ И ВОДООТВЕДЕНИЕ</t>
  </si>
  <si>
    <t>ЛИФТОВОЕ ОБОРУДОВАНИЕ</t>
  </si>
  <si>
    <t>ПОЖАРНАЯ СИГНАЛИЗАЦИЯ</t>
  </si>
  <si>
    <t>МОЛНИЕЗАЩИТА</t>
  </si>
  <si>
    <t>итого</t>
  </si>
  <si>
    <t>ИП Кривотулова</t>
  </si>
  <si>
    <t>пеня</t>
  </si>
  <si>
    <t>с пеней</t>
  </si>
  <si>
    <t>услуги управления (аренда)</t>
  </si>
  <si>
    <t>благоустройство придомовой территории</t>
  </si>
  <si>
    <t>СТАРОНАСЫПНАЯ, 1</t>
  </si>
  <si>
    <t>расходы за год, руб.</t>
  </si>
  <si>
    <t>в среднем, в месяц, руб.</t>
  </si>
  <si>
    <t>с кв.м. в мес., руб.</t>
  </si>
  <si>
    <t>работы по надлежащему содержанию электрооборудования, системы освещения, входящего в СОИ</t>
  </si>
  <si>
    <t>работы по надлежащему содержанию системы водоснабжения и водоотведения</t>
  </si>
  <si>
    <t>содержание вентиляционных каналов</t>
  </si>
  <si>
    <t>мелкий ремонт общедомового имущества</t>
  </si>
  <si>
    <t xml:space="preserve">услуги управления </t>
  </si>
  <si>
    <t>итого затраты:</t>
  </si>
  <si>
    <t>РАСЧЕТЫ С РЕСУРСО-СНАБЖАЮЩИМИ ОРГАНИЗАЦИЯМИ</t>
  </si>
  <si>
    <t>коммунальная услуга</t>
  </si>
  <si>
    <t>поставщик</t>
  </si>
  <si>
    <t>Электроснабжение</t>
  </si>
  <si>
    <t>ПАО Кубаньэнергосбыт</t>
  </si>
  <si>
    <t xml:space="preserve">Водоснабжение </t>
  </si>
  <si>
    <t>МУП Водоканал г. Сочи</t>
  </si>
  <si>
    <t xml:space="preserve">Водоотведение </t>
  </si>
  <si>
    <t>РАСЧЕТЫ С СОБСТВЕННИКАМИ, АРЕНДАТОРАМИ ЗА СОДЕРЖАНИЕ И КОММУНАЛЬНЫЕ РЕСУРСЫ</t>
  </si>
  <si>
    <t>статьи расходов</t>
  </si>
  <si>
    <t>по группе затрат содержание</t>
  </si>
  <si>
    <t>всего по группе затрат на содержание</t>
  </si>
  <si>
    <t>по группе затрат на коммунальные расходы</t>
  </si>
  <si>
    <t>всего по группе затрат на коммунальные расходы</t>
  </si>
  <si>
    <t>по группе дополнительные расходы</t>
  </si>
  <si>
    <t>итого по группе затрат дополнительные расходы</t>
  </si>
  <si>
    <t>итого по всем группам расходов</t>
  </si>
  <si>
    <t>доходы от аренды мест общего пользования</t>
  </si>
  <si>
    <t>затраты на содержание с учетом доходов от сдачи мест общего пользования</t>
  </si>
  <si>
    <t>ОТЧЕТ ЗА 2020 ГОД</t>
  </si>
  <si>
    <t>страхование лифтов</t>
  </si>
  <si>
    <t>устройство фановой трубы</t>
  </si>
  <si>
    <t>переустройство системы канализации</t>
  </si>
  <si>
    <t>отопление/охлаждение охранного поста</t>
  </si>
  <si>
    <t>техническое обслуживание лифтов</t>
  </si>
  <si>
    <t>техническое обслуживание ТП, ЭЩ</t>
  </si>
  <si>
    <t>влажная протирка подоконников, дверей, шкафчиков, перил, окон</t>
  </si>
  <si>
    <t>содержание клумб и зеленых насаждений</t>
  </si>
  <si>
    <t>потери за транформацию тока и сверхнорматив</t>
  </si>
  <si>
    <t>освещение фасада декоративной лентой</t>
  </si>
  <si>
    <t>аварийно-диспетчерское обслуживание                                                                                                (в т.ч. прочистка канализации - 95500, устранение последствий протечек - 9370)</t>
  </si>
  <si>
    <t>ремонт общедомового имущества (локальная покраска холла 1 этажа, лифтовых холлов жилых этажей, лестничных проемов, ремонт и покраска перил, устройство плиточного покрытия в лифтовых холлах на стене и полу, устройство шины заземления лифтового приямка, устройство стены и металлического ограждения окна в водомерном узле)</t>
  </si>
  <si>
    <t>вид обслуживания</t>
  </si>
  <si>
    <t>ед.изм.</t>
  </si>
  <si>
    <t>цена за ед., руб.</t>
  </si>
  <si>
    <t>объем</t>
  </si>
  <si>
    <t>кол-во в год</t>
  </si>
  <si>
    <t xml:space="preserve">периодичность </t>
  </si>
  <si>
    <t>шт</t>
  </si>
  <si>
    <t>ежедневно</t>
  </si>
  <si>
    <t>1 раз в год</t>
  </si>
  <si>
    <t>кв.м.</t>
  </si>
  <si>
    <t>6 раз в мес</t>
  </si>
  <si>
    <t>1 раз в мес</t>
  </si>
  <si>
    <t>3 раз в 2 недели</t>
  </si>
  <si>
    <t>2 раза в неделю</t>
  </si>
  <si>
    <t>3 раза в неделю</t>
  </si>
  <si>
    <t>2 раза в год</t>
  </si>
  <si>
    <t>ремонт</t>
  </si>
  <si>
    <t>содерж.</t>
  </si>
  <si>
    <t>66 раз в год</t>
  </si>
  <si>
    <t>ПО РАСХОДАМ НА СОДЕРЖАНИЕ, РЕМОНТ И 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</si>
</sst>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8" formatCode="#,##0.0000_р_."/>
  </numFmts>
  <fonts count="2" x14ac:knownFonts="1"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2" xfId="0" applyFont="1" applyFill="1" applyBorder="1"/>
    <xf numFmtId="165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17" xfId="0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43" fontId="1" fillId="0" borderId="26" xfId="0" applyNumberFormat="1" applyFont="1" applyFill="1" applyBorder="1" applyAlignment="1">
      <alignment horizontal="left" wrapText="1"/>
    </xf>
    <xf numFmtId="43" fontId="1" fillId="0" borderId="27" xfId="0" applyNumberFormat="1" applyFont="1" applyFill="1" applyBorder="1" applyAlignment="1">
      <alignment horizontal="left" wrapText="1"/>
    </xf>
    <xf numFmtId="43" fontId="1" fillId="0" borderId="28" xfId="0" applyNumberFormat="1" applyFont="1" applyFill="1" applyBorder="1" applyAlignment="1">
      <alignment horizontal="left" wrapText="1"/>
    </xf>
    <xf numFmtId="164" fontId="1" fillId="0" borderId="30" xfId="0" applyNumberFormat="1" applyFont="1" applyFill="1" applyBorder="1" applyAlignment="1">
      <alignment horizontal="left" wrapText="1"/>
    </xf>
    <xf numFmtId="164" fontId="1" fillId="0" borderId="31" xfId="0" applyNumberFormat="1" applyFont="1" applyFill="1" applyBorder="1" applyAlignment="1">
      <alignment horizontal="left" wrapText="1"/>
    </xf>
    <xf numFmtId="164" fontId="1" fillId="0" borderId="32" xfId="0" applyNumberFormat="1" applyFont="1" applyFill="1" applyBorder="1" applyAlignment="1">
      <alignment horizontal="left" wrapText="1"/>
    </xf>
    <xf numFmtId="164" fontId="1" fillId="0" borderId="33" xfId="0" applyNumberFormat="1" applyFont="1" applyFill="1" applyBorder="1" applyAlignment="1">
      <alignment wrapText="1"/>
    </xf>
    <xf numFmtId="43" fontId="1" fillId="0" borderId="29" xfId="0" applyNumberFormat="1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165" fontId="0" fillId="0" borderId="12" xfId="0" applyNumberFormat="1" applyBorder="1"/>
    <xf numFmtId="165" fontId="0" fillId="0" borderId="13" xfId="0" applyNumberFormat="1" applyBorder="1"/>
    <xf numFmtId="0" fontId="0" fillId="0" borderId="2" xfId="0" applyBorder="1"/>
    <xf numFmtId="0" fontId="0" fillId="0" borderId="1" xfId="0" applyBorder="1"/>
    <xf numFmtId="165" fontId="0" fillId="0" borderId="1" xfId="0" applyNumberFormat="1" applyBorder="1"/>
    <xf numFmtId="165" fontId="0" fillId="0" borderId="3" xfId="0" applyNumberFormat="1" applyBorder="1"/>
    <xf numFmtId="0" fontId="0" fillId="0" borderId="24" xfId="0" applyBorder="1"/>
    <xf numFmtId="0" fontId="0" fillId="0" borderId="36" xfId="0" applyBorder="1"/>
    <xf numFmtId="165" fontId="0" fillId="0" borderId="36" xfId="0" applyNumberFormat="1" applyBorder="1"/>
    <xf numFmtId="165" fontId="0" fillId="0" borderId="37" xfId="0" applyNumberFormat="1" applyBorder="1"/>
    <xf numFmtId="0" fontId="0" fillId="0" borderId="25" xfId="0" applyBorder="1"/>
    <xf numFmtId="0" fontId="0" fillId="0" borderId="38" xfId="0" applyBorder="1"/>
    <xf numFmtId="165" fontId="0" fillId="0" borderId="38" xfId="0" applyNumberFormat="1" applyBorder="1"/>
    <xf numFmtId="165" fontId="0" fillId="0" borderId="39" xfId="0" applyNumberFormat="1" applyBorder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4" xfId="0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/>
    <xf numFmtId="165" fontId="0" fillId="0" borderId="10" xfId="0" applyNumberFormat="1" applyBorder="1"/>
    <xf numFmtId="165" fontId="0" fillId="0" borderId="15" xfId="0" applyNumberFormat="1" applyBorder="1"/>
    <xf numFmtId="0" fontId="0" fillId="0" borderId="18" xfId="0" applyBorder="1"/>
    <xf numFmtId="165" fontId="0" fillId="0" borderId="20" xfId="0" applyNumberFormat="1" applyBorder="1"/>
    <xf numFmtId="165" fontId="0" fillId="0" borderId="19" xfId="0" applyNumberFormat="1" applyBorder="1"/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left" wrapText="1"/>
    </xf>
    <xf numFmtId="164" fontId="1" fillId="0" borderId="42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3" xfId="0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K3" sqref="K3"/>
    </sheetView>
  </sheetViews>
  <sheetFormatPr defaultRowHeight="12.75" x14ac:dyDescent="0.2"/>
  <cols>
    <col min="1" max="1" width="60.7109375" style="4" customWidth="1"/>
    <col min="2" max="3" width="12.7109375" style="11" customWidth="1"/>
    <col min="4" max="4" width="12.7109375" style="4" customWidth="1"/>
    <col min="5" max="5" width="8.7109375" style="3" customWidth="1"/>
    <col min="6" max="6" width="6.7109375" style="3" customWidth="1"/>
    <col min="7" max="7" width="11.7109375" style="3" bestFit="1" customWidth="1"/>
    <col min="8" max="9" width="7.7109375" style="3" customWidth="1"/>
    <col min="10" max="10" width="14.7109375" style="3" customWidth="1"/>
    <col min="11" max="16384" width="9.140625" style="3"/>
  </cols>
  <sheetData>
    <row r="1" spans="1:10" x14ac:dyDescent="0.2">
      <c r="A1" s="4" t="s">
        <v>64</v>
      </c>
      <c r="B1" s="57"/>
      <c r="C1" s="57"/>
      <c r="D1" s="57"/>
    </row>
    <row r="2" spans="1:10" x14ac:dyDescent="0.2">
      <c r="A2" s="4" t="s">
        <v>96</v>
      </c>
      <c r="B2" s="56"/>
      <c r="C2" s="56"/>
      <c r="D2" s="56"/>
    </row>
    <row r="3" spans="1:10" ht="13.5" thickBot="1" x14ac:dyDescent="0.25">
      <c r="A3" s="4" t="s">
        <v>35</v>
      </c>
      <c r="B3" s="10"/>
      <c r="C3" s="10"/>
      <c r="D3" s="7"/>
    </row>
    <row r="4" spans="1:10" s="5" customFormat="1" ht="37.5" customHeight="1" thickBot="1" x14ac:dyDescent="0.25">
      <c r="A4" s="92" t="s">
        <v>0</v>
      </c>
      <c r="B4" s="8" t="s">
        <v>36</v>
      </c>
      <c r="C4" s="8" t="s">
        <v>37</v>
      </c>
      <c r="D4" s="9" t="s">
        <v>38</v>
      </c>
      <c r="E4" s="102" t="s">
        <v>77</v>
      </c>
      <c r="F4" s="103" t="s">
        <v>78</v>
      </c>
      <c r="G4" s="104" t="s">
        <v>79</v>
      </c>
      <c r="H4" s="103" t="s">
        <v>80</v>
      </c>
      <c r="I4" s="103" t="s">
        <v>81</v>
      </c>
      <c r="J4" s="105" t="s">
        <v>82</v>
      </c>
    </row>
    <row r="5" spans="1:10" ht="15" customHeight="1" x14ac:dyDescent="0.2">
      <c r="A5" s="93" t="s">
        <v>69</v>
      </c>
      <c r="B5" s="15">
        <v>67069</v>
      </c>
      <c r="C5" s="15">
        <f>B5/12</f>
        <v>5589.083333333333</v>
      </c>
      <c r="D5" s="12">
        <f>C5/4759</f>
        <v>1.1744238985781326</v>
      </c>
      <c r="E5" s="100" t="s">
        <v>94</v>
      </c>
      <c r="F5" s="70" t="s">
        <v>83</v>
      </c>
      <c r="G5" s="71">
        <f>B5/H5/I5</f>
        <v>183.75068493150684</v>
      </c>
      <c r="H5" s="75">
        <v>1</v>
      </c>
      <c r="I5" s="75">
        <v>365</v>
      </c>
      <c r="J5" s="101" t="s">
        <v>84</v>
      </c>
    </row>
    <row r="6" spans="1:10" ht="15" customHeight="1" x14ac:dyDescent="0.2">
      <c r="A6" s="94" t="s">
        <v>65</v>
      </c>
      <c r="B6" s="54">
        <v>259</v>
      </c>
      <c r="C6" s="54">
        <f>B6/12</f>
        <v>21.583333333333332</v>
      </c>
      <c r="D6" s="13">
        <f t="shared" ref="D6:D7" si="0">C6/4759</f>
        <v>4.5352665125726688E-3</v>
      </c>
      <c r="E6" s="76" t="s">
        <v>94</v>
      </c>
      <c r="F6" s="77" t="s">
        <v>83</v>
      </c>
      <c r="G6" s="78">
        <f t="shared" ref="G6:G22" si="1">B6/H6/I6</f>
        <v>259</v>
      </c>
      <c r="H6" s="79">
        <v>1</v>
      </c>
      <c r="I6" s="79">
        <v>1</v>
      </c>
      <c r="J6" s="80" t="s">
        <v>85</v>
      </c>
    </row>
    <row r="7" spans="1:10" ht="15" customHeight="1" x14ac:dyDescent="0.2">
      <c r="A7" s="94" t="s">
        <v>70</v>
      </c>
      <c r="B7" s="54">
        <v>48778</v>
      </c>
      <c r="C7" s="54">
        <f t="shared" ref="C7:C34" si="2">B7/12</f>
        <v>4064.8333333333335</v>
      </c>
      <c r="D7" s="13">
        <f t="shared" si="0"/>
        <v>0.85413602297401414</v>
      </c>
      <c r="E7" s="76" t="s">
        <v>94</v>
      </c>
      <c r="F7" s="68" t="s">
        <v>83</v>
      </c>
      <c r="G7" s="78">
        <f t="shared" si="1"/>
        <v>24389</v>
      </c>
      <c r="H7" s="69">
        <v>1</v>
      </c>
      <c r="I7" s="69">
        <v>2</v>
      </c>
      <c r="J7" s="81" t="s">
        <v>92</v>
      </c>
    </row>
    <row r="8" spans="1:10" ht="30" customHeight="1" x14ac:dyDescent="0.2">
      <c r="A8" s="95" t="s">
        <v>39</v>
      </c>
      <c r="B8" s="16">
        <v>54164</v>
      </c>
      <c r="C8" s="54">
        <f t="shared" si="2"/>
        <v>4513.666666666667</v>
      </c>
      <c r="D8" s="13">
        <f>C8/4759</f>
        <v>0.94844855361770686</v>
      </c>
      <c r="E8" s="76" t="s">
        <v>94</v>
      </c>
      <c r="F8" s="68" t="s">
        <v>86</v>
      </c>
      <c r="G8" s="78">
        <f t="shared" si="1"/>
        <v>0.15807475893628445</v>
      </c>
      <c r="H8" s="69">
        <v>4759</v>
      </c>
      <c r="I8" s="69">
        <v>72</v>
      </c>
      <c r="J8" s="81" t="s">
        <v>87</v>
      </c>
    </row>
    <row r="9" spans="1:10" ht="30" customHeight="1" x14ac:dyDescent="0.2">
      <c r="A9" s="95" t="s">
        <v>40</v>
      </c>
      <c r="B9" s="16">
        <v>47794</v>
      </c>
      <c r="C9" s="54">
        <f t="shared" si="2"/>
        <v>3982.8333333333335</v>
      </c>
      <c r="D9" s="13">
        <f t="shared" ref="D9:D34" si="3">C9/4759</f>
        <v>0.83690551236254118</v>
      </c>
      <c r="E9" s="76" t="s">
        <v>94</v>
      </c>
      <c r="F9" s="68" t="s">
        <v>86</v>
      </c>
      <c r="G9" s="78">
        <f t="shared" si="1"/>
        <v>0.13948425206042353</v>
      </c>
      <c r="H9" s="69">
        <v>4759</v>
      </c>
      <c r="I9" s="69">
        <v>72</v>
      </c>
      <c r="J9" s="81" t="s">
        <v>87</v>
      </c>
    </row>
    <row r="10" spans="1:10" ht="15" customHeight="1" x14ac:dyDescent="0.2">
      <c r="A10" s="95" t="s">
        <v>41</v>
      </c>
      <c r="B10" s="16">
        <v>34551</v>
      </c>
      <c r="C10" s="54">
        <f t="shared" si="2"/>
        <v>2879.25</v>
      </c>
      <c r="D10" s="13">
        <f t="shared" si="3"/>
        <v>0.60501155704980036</v>
      </c>
      <c r="E10" s="76" t="s">
        <v>94</v>
      </c>
      <c r="F10" s="68" t="s">
        <v>83</v>
      </c>
      <c r="G10" s="78">
        <f t="shared" si="1"/>
        <v>17275.5</v>
      </c>
      <c r="H10" s="69">
        <v>1</v>
      </c>
      <c r="I10" s="69">
        <v>2</v>
      </c>
      <c r="J10" s="81" t="s">
        <v>92</v>
      </c>
    </row>
    <row r="11" spans="1:10" ht="15" customHeight="1" x14ac:dyDescent="0.2">
      <c r="A11" s="95" t="s">
        <v>8</v>
      </c>
      <c r="B11" s="16">
        <v>70875</v>
      </c>
      <c r="C11" s="54">
        <f t="shared" si="2"/>
        <v>5906.25</v>
      </c>
      <c r="D11" s="13">
        <f t="shared" si="3"/>
        <v>1.2410695524269804</v>
      </c>
      <c r="E11" s="76" t="s">
        <v>94</v>
      </c>
      <c r="F11" s="68" t="s">
        <v>86</v>
      </c>
      <c r="G11" s="78">
        <f t="shared" si="1"/>
        <v>1.2410695524269804</v>
      </c>
      <c r="H11" s="69">
        <v>4759</v>
      </c>
      <c r="I11" s="69">
        <v>12</v>
      </c>
      <c r="J11" s="81" t="s">
        <v>88</v>
      </c>
    </row>
    <row r="12" spans="1:10" ht="15" customHeight="1" x14ac:dyDescent="0.2">
      <c r="A12" s="95" t="s">
        <v>9</v>
      </c>
      <c r="B12" s="16">
        <v>13786</v>
      </c>
      <c r="C12" s="54">
        <f t="shared" si="2"/>
        <v>1148.8333333333333</v>
      </c>
      <c r="D12" s="13">
        <f t="shared" si="3"/>
        <v>0.2414022553757792</v>
      </c>
      <c r="E12" s="76" t="s">
        <v>94</v>
      </c>
      <c r="F12" s="68" t="s">
        <v>83</v>
      </c>
      <c r="G12" s="78">
        <f t="shared" si="1"/>
        <v>8.2059523809523807</v>
      </c>
      <c r="H12" s="69">
        <f>136+1+3</f>
        <v>140</v>
      </c>
      <c r="I12" s="69">
        <v>12</v>
      </c>
      <c r="J12" s="81" t="s">
        <v>88</v>
      </c>
    </row>
    <row r="13" spans="1:10" ht="39" customHeight="1" x14ac:dyDescent="0.2">
      <c r="A13" s="95" t="s">
        <v>75</v>
      </c>
      <c r="B13" s="16">
        <f>184413+9370</f>
        <v>193783</v>
      </c>
      <c r="C13" s="54">
        <f t="shared" si="2"/>
        <v>16148.583333333334</v>
      </c>
      <c r="D13" s="13">
        <f t="shared" si="3"/>
        <v>3.3932723961616587</v>
      </c>
      <c r="E13" s="76" t="s">
        <v>94</v>
      </c>
      <c r="F13" s="68" t="s">
        <v>86</v>
      </c>
      <c r="G13" s="78">
        <f t="shared" si="1"/>
        <v>0.11155964042175315</v>
      </c>
      <c r="H13" s="69">
        <v>4759</v>
      </c>
      <c r="I13" s="69">
        <v>365</v>
      </c>
      <c r="J13" s="81" t="s">
        <v>84</v>
      </c>
    </row>
    <row r="14" spans="1:10" ht="15" customHeight="1" x14ac:dyDescent="0.2">
      <c r="A14" s="95" t="s">
        <v>10</v>
      </c>
      <c r="B14" s="16">
        <v>940544</v>
      </c>
      <c r="C14" s="54">
        <f t="shared" si="2"/>
        <v>78378.666666666672</v>
      </c>
      <c r="D14" s="13">
        <f t="shared" si="3"/>
        <v>16.469566435525671</v>
      </c>
      <c r="E14" s="76" t="s">
        <v>94</v>
      </c>
      <c r="F14" s="68" t="s">
        <v>86</v>
      </c>
      <c r="G14" s="78">
        <f t="shared" si="1"/>
        <v>0.54146519788029601</v>
      </c>
      <c r="H14" s="69">
        <v>4759</v>
      </c>
      <c r="I14" s="69">
        <v>365</v>
      </c>
      <c r="J14" s="81" t="s">
        <v>84</v>
      </c>
    </row>
    <row r="15" spans="1:10" ht="15" customHeight="1" x14ac:dyDescent="0.2">
      <c r="A15" s="96" t="s">
        <v>1</v>
      </c>
      <c r="B15" s="16">
        <v>38230</v>
      </c>
      <c r="C15" s="54">
        <f t="shared" si="2"/>
        <v>3185.8333333333335</v>
      </c>
      <c r="D15" s="13">
        <f t="shared" si="3"/>
        <v>0.66943335434615114</v>
      </c>
      <c r="E15" s="76" t="s">
        <v>94</v>
      </c>
      <c r="F15" s="72" t="s">
        <v>86</v>
      </c>
      <c r="G15" s="78">
        <f t="shared" si="1"/>
        <v>4.9876060013046315</v>
      </c>
      <c r="H15" s="73">
        <v>21</v>
      </c>
      <c r="I15" s="73">
        <v>365</v>
      </c>
      <c r="J15" s="82" t="s">
        <v>84</v>
      </c>
    </row>
    <row r="16" spans="1:10" ht="15" customHeight="1" x14ac:dyDescent="0.2">
      <c r="A16" s="96" t="s">
        <v>2</v>
      </c>
      <c r="B16" s="16">
        <v>135544</v>
      </c>
      <c r="C16" s="54">
        <f t="shared" si="2"/>
        <v>11295.333333333334</v>
      </c>
      <c r="D16" s="13">
        <f t="shared" si="3"/>
        <v>2.3734678153673743</v>
      </c>
      <c r="E16" s="76" t="s">
        <v>94</v>
      </c>
      <c r="F16" s="72" t="s">
        <v>86</v>
      </c>
      <c r="G16" s="78">
        <f t="shared" si="1"/>
        <v>3.4479039479039479</v>
      </c>
      <c r="H16" s="73">
        <v>504</v>
      </c>
      <c r="I16" s="73">
        <v>78</v>
      </c>
      <c r="J16" s="82" t="s">
        <v>89</v>
      </c>
    </row>
    <row r="17" spans="1:10" ht="15" customHeight="1" x14ac:dyDescent="0.2">
      <c r="A17" s="96" t="s">
        <v>3</v>
      </c>
      <c r="B17" s="16">
        <v>104264</v>
      </c>
      <c r="C17" s="54">
        <f t="shared" si="2"/>
        <v>8688.6666666666661</v>
      </c>
      <c r="D17" s="13">
        <f t="shared" si="3"/>
        <v>1.8257336975555087</v>
      </c>
      <c r="E17" s="76" t="s">
        <v>94</v>
      </c>
      <c r="F17" s="72" t="s">
        <v>86</v>
      </c>
      <c r="G17" s="78">
        <f t="shared" si="1"/>
        <v>7.9566544566544568</v>
      </c>
      <c r="H17" s="73">
        <v>126</v>
      </c>
      <c r="I17" s="73">
        <v>104</v>
      </c>
      <c r="J17" s="82" t="s">
        <v>90</v>
      </c>
    </row>
    <row r="18" spans="1:10" ht="15" customHeight="1" x14ac:dyDescent="0.2">
      <c r="A18" s="96" t="s">
        <v>71</v>
      </c>
      <c r="B18" s="16">
        <v>13902</v>
      </c>
      <c r="C18" s="54">
        <f t="shared" si="2"/>
        <v>1158.5</v>
      </c>
      <c r="D18" s="13">
        <f t="shared" si="3"/>
        <v>0.24343349443160328</v>
      </c>
      <c r="E18" s="76" t="s">
        <v>94</v>
      </c>
      <c r="F18" s="72" t="s">
        <v>86</v>
      </c>
      <c r="G18" s="78">
        <f t="shared" si="1"/>
        <v>0.24343349443160325</v>
      </c>
      <c r="H18" s="73">
        <v>4759</v>
      </c>
      <c r="I18" s="73">
        <v>12</v>
      </c>
      <c r="J18" s="82" t="s">
        <v>88</v>
      </c>
    </row>
    <row r="19" spans="1:10" ht="15" customHeight="1" x14ac:dyDescent="0.2">
      <c r="A19" s="96" t="s">
        <v>4</v>
      </c>
      <c r="B19" s="16">
        <v>27804</v>
      </c>
      <c r="C19" s="54">
        <f t="shared" si="2"/>
        <v>2317</v>
      </c>
      <c r="D19" s="13">
        <f t="shared" si="3"/>
        <v>0.48686698886320656</v>
      </c>
      <c r="E19" s="76" t="s">
        <v>94</v>
      </c>
      <c r="F19" s="72" t="s">
        <v>83</v>
      </c>
      <c r="G19" s="78">
        <f t="shared" si="1"/>
        <v>76.175342465753431</v>
      </c>
      <c r="H19" s="73">
        <v>1</v>
      </c>
      <c r="I19" s="73">
        <v>365</v>
      </c>
      <c r="J19" s="82" t="s">
        <v>84</v>
      </c>
    </row>
    <row r="20" spans="1:10" ht="15" customHeight="1" x14ac:dyDescent="0.2">
      <c r="A20" s="96" t="s">
        <v>5</v>
      </c>
      <c r="B20" s="16">
        <v>27804</v>
      </c>
      <c r="C20" s="54">
        <f t="shared" si="2"/>
        <v>2317</v>
      </c>
      <c r="D20" s="13">
        <f t="shared" si="3"/>
        <v>0.48686698886320656</v>
      </c>
      <c r="E20" s="76" t="s">
        <v>94</v>
      </c>
      <c r="F20" s="72" t="s">
        <v>86</v>
      </c>
      <c r="G20" s="78">
        <f t="shared" si="1"/>
        <v>1.2377136752136753</v>
      </c>
      <c r="H20" s="73">
        <v>144</v>
      </c>
      <c r="I20" s="73">
        <v>156</v>
      </c>
      <c r="J20" s="82" t="s">
        <v>91</v>
      </c>
    </row>
    <row r="21" spans="1:10" ht="15" customHeight="1" x14ac:dyDescent="0.2">
      <c r="A21" s="95" t="s">
        <v>11</v>
      </c>
      <c r="B21" s="16">
        <v>70875</v>
      </c>
      <c r="C21" s="54">
        <f t="shared" si="2"/>
        <v>5906.25</v>
      </c>
      <c r="D21" s="13">
        <f t="shared" si="3"/>
        <v>1.2410695524269804</v>
      </c>
      <c r="E21" s="76" t="s">
        <v>94</v>
      </c>
      <c r="F21" s="68" t="s">
        <v>86</v>
      </c>
      <c r="G21" s="78">
        <f t="shared" si="1"/>
        <v>1.2410695524269804</v>
      </c>
      <c r="H21" s="69">
        <v>4759</v>
      </c>
      <c r="I21" s="69">
        <v>12</v>
      </c>
      <c r="J21" s="81" t="s">
        <v>88</v>
      </c>
    </row>
    <row r="22" spans="1:10" ht="15" customHeight="1" x14ac:dyDescent="0.2">
      <c r="A22" s="95" t="s">
        <v>72</v>
      </c>
      <c r="B22" s="16">
        <v>62445</v>
      </c>
      <c r="C22" s="54">
        <f t="shared" si="2"/>
        <v>5203.75</v>
      </c>
      <c r="D22" s="13">
        <f t="shared" si="3"/>
        <v>1.0934545072494222</v>
      </c>
      <c r="E22" s="76" t="s">
        <v>94</v>
      </c>
      <c r="F22" s="68" t="s">
        <v>83</v>
      </c>
      <c r="G22" s="78">
        <f t="shared" si="1"/>
        <v>236.53409090909091</v>
      </c>
      <c r="H22" s="69">
        <v>4</v>
      </c>
      <c r="I22" s="69">
        <v>66</v>
      </c>
      <c r="J22" s="81" t="s">
        <v>95</v>
      </c>
    </row>
    <row r="23" spans="1:10" ht="15" customHeight="1" x14ac:dyDescent="0.2">
      <c r="A23" s="95" t="s">
        <v>42</v>
      </c>
      <c r="B23" s="16">
        <v>32874</v>
      </c>
      <c r="C23" s="54">
        <f t="shared" si="2"/>
        <v>2739.5</v>
      </c>
      <c r="D23" s="13">
        <f t="shared" si="3"/>
        <v>0.57564614414793025</v>
      </c>
      <c r="E23" s="76" t="s">
        <v>94</v>
      </c>
      <c r="F23" s="68" t="s">
        <v>86</v>
      </c>
      <c r="G23" s="78">
        <f>B22/H23/I23</f>
        <v>1.0934545072494222</v>
      </c>
      <c r="H23" s="69">
        <v>4759</v>
      </c>
      <c r="I23" s="69">
        <v>12</v>
      </c>
      <c r="J23" s="81" t="s">
        <v>88</v>
      </c>
    </row>
    <row r="24" spans="1:10" ht="30" customHeight="1" x14ac:dyDescent="0.2">
      <c r="A24" s="95" t="s">
        <v>7</v>
      </c>
      <c r="B24" s="16">
        <v>6893</v>
      </c>
      <c r="C24" s="54">
        <f t="shared" si="2"/>
        <v>574.41666666666663</v>
      </c>
      <c r="D24" s="13">
        <f t="shared" si="3"/>
        <v>0.1207011276878896</v>
      </c>
      <c r="E24" s="76" t="s">
        <v>94</v>
      </c>
      <c r="F24" s="68" t="s">
        <v>86</v>
      </c>
      <c r="G24" s="78">
        <f>B23/H24/I24</f>
        <v>0.57564614414793025</v>
      </c>
      <c r="H24" s="69">
        <v>4759</v>
      </c>
      <c r="I24" s="69">
        <v>12</v>
      </c>
      <c r="J24" s="81" t="s">
        <v>88</v>
      </c>
    </row>
    <row r="25" spans="1:10" ht="15" customHeight="1" x14ac:dyDescent="0.2">
      <c r="A25" s="96" t="s">
        <v>12</v>
      </c>
      <c r="B25" s="16">
        <v>1156</v>
      </c>
      <c r="C25" s="54">
        <f t="shared" si="2"/>
        <v>96.333333333333329</v>
      </c>
      <c r="D25" s="13">
        <f t="shared" si="3"/>
        <v>2.0242347832177626E-2</v>
      </c>
      <c r="E25" s="76" t="s">
        <v>94</v>
      </c>
      <c r="F25" s="68" t="s">
        <v>86</v>
      </c>
      <c r="G25" s="78">
        <f>B24/H25/I25</f>
        <v>0.12070112768788961</v>
      </c>
      <c r="H25" s="69">
        <v>4759</v>
      </c>
      <c r="I25" s="69">
        <v>12</v>
      </c>
      <c r="J25" s="81" t="s">
        <v>88</v>
      </c>
    </row>
    <row r="26" spans="1:10" ht="15" customHeight="1" x14ac:dyDescent="0.2">
      <c r="A26" s="96" t="s">
        <v>13</v>
      </c>
      <c r="B26" s="16">
        <v>27441</v>
      </c>
      <c r="C26" s="54">
        <f t="shared" si="2"/>
        <v>2286.75</v>
      </c>
      <c r="D26" s="13">
        <f t="shared" si="3"/>
        <v>0.48051061147299851</v>
      </c>
      <c r="E26" s="83" t="s">
        <v>93</v>
      </c>
      <c r="F26" s="74" t="s">
        <v>83</v>
      </c>
      <c r="G26" s="78">
        <f>B26/H26/I26</f>
        <v>27441</v>
      </c>
      <c r="H26" s="69">
        <v>1</v>
      </c>
      <c r="I26" s="69">
        <v>1</v>
      </c>
      <c r="J26" s="84" t="s">
        <v>85</v>
      </c>
    </row>
    <row r="27" spans="1:10" ht="66" customHeight="1" x14ac:dyDescent="0.2">
      <c r="A27" s="96" t="s">
        <v>76</v>
      </c>
      <c r="B27" s="16">
        <v>242399</v>
      </c>
      <c r="C27" s="54">
        <f t="shared" si="2"/>
        <v>20199.916666666668</v>
      </c>
      <c r="D27" s="13">
        <f t="shared" si="3"/>
        <v>4.2445716887301259</v>
      </c>
      <c r="E27" s="83" t="s">
        <v>93</v>
      </c>
      <c r="F27" s="74" t="s">
        <v>86</v>
      </c>
      <c r="G27" s="78">
        <f>B27/H27/I27</f>
        <v>50.934860264761504</v>
      </c>
      <c r="H27" s="69">
        <v>4759</v>
      </c>
      <c r="I27" s="69">
        <v>1</v>
      </c>
      <c r="J27" s="84" t="s">
        <v>85</v>
      </c>
    </row>
    <row r="28" spans="1:10" ht="15" customHeight="1" x14ac:dyDescent="0.2">
      <c r="A28" s="96" t="s">
        <v>66</v>
      </c>
      <c r="B28" s="16">
        <v>33988</v>
      </c>
      <c r="C28" s="54">
        <f t="shared" si="2"/>
        <v>2832.3333333333335</v>
      </c>
      <c r="D28" s="13">
        <f t="shared" si="3"/>
        <v>0.59515304335644748</v>
      </c>
      <c r="E28" s="83" t="s">
        <v>93</v>
      </c>
      <c r="F28" s="74" t="s">
        <v>86</v>
      </c>
      <c r="G28" s="78">
        <f>B28/H28/I28</f>
        <v>7.1418365202773693</v>
      </c>
      <c r="H28" s="69">
        <v>4759</v>
      </c>
      <c r="I28" s="69">
        <v>1</v>
      </c>
      <c r="J28" s="84" t="s">
        <v>85</v>
      </c>
    </row>
    <row r="29" spans="1:10" ht="15" customHeight="1" x14ac:dyDescent="0.2">
      <c r="A29" s="96" t="s">
        <v>67</v>
      </c>
      <c r="B29" s="16">
        <v>27979</v>
      </c>
      <c r="C29" s="54">
        <f t="shared" si="2"/>
        <v>2331.5833333333335</v>
      </c>
      <c r="D29" s="13">
        <f t="shared" si="3"/>
        <v>0.48993135812845839</v>
      </c>
      <c r="E29" s="83" t="s">
        <v>93</v>
      </c>
      <c r="F29" s="74" t="s">
        <v>86</v>
      </c>
      <c r="G29" s="78">
        <f>B29/H29/I29</f>
        <v>5.8791762975415001</v>
      </c>
      <c r="H29" s="69">
        <v>4759</v>
      </c>
      <c r="I29" s="69">
        <v>1</v>
      </c>
      <c r="J29" s="84" t="s">
        <v>85</v>
      </c>
    </row>
    <row r="30" spans="1:10" ht="15" customHeight="1" x14ac:dyDescent="0.2">
      <c r="A30" s="96" t="s">
        <v>34</v>
      </c>
      <c r="B30" s="16">
        <v>1448</v>
      </c>
      <c r="C30" s="54">
        <f t="shared" si="2"/>
        <v>120.66666666666667</v>
      </c>
      <c r="D30" s="13">
        <f t="shared" si="3"/>
        <v>2.5355466834769209E-2</v>
      </c>
      <c r="E30" s="83" t="s">
        <v>93</v>
      </c>
      <c r="F30" s="74" t="s">
        <v>86</v>
      </c>
      <c r="G30" s="78">
        <f>B30/H30/I30</f>
        <v>0.30426560201723052</v>
      </c>
      <c r="H30" s="69">
        <v>4759</v>
      </c>
      <c r="I30" s="69">
        <v>1</v>
      </c>
      <c r="J30" s="84" t="s">
        <v>85</v>
      </c>
    </row>
    <row r="31" spans="1:10" ht="15" customHeight="1" x14ac:dyDescent="0.2">
      <c r="A31" s="96" t="s">
        <v>43</v>
      </c>
      <c r="B31" s="16">
        <v>466000</v>
      </c>
      <c r="C31" s="54">
        <f t="shared" si="2"/>
        <v>38833.333333333336</v>
      </c>
      <c r="D31" s="13">
        <f t="shared" si="3"/>
        <v>8.1599775863276598</v>
      </c>
      <c r="E31" s="1" t="s">
        <v>94</v>
      </c>
      <c r="F31" s="85" t="s">
        <v>86</v>
      </c>
      <c r="G31" s="85">
        <f>B31/H31/I31</f>
        <v>8.1599775863276598</v>
      </c>
      <c r="H31" s="85">
        <v>4759</v>
      </c>
      <c r="I31" s="85">
        <v>12</v>
      </c>
      <c r="J31" s="86" t="s">
        <v>88</v>
      </c>
    </row>
    <row r="32" spans="1:10" ht="15" customHeight="1" x14ac:dyDescent="0.2">
      <c r="A32" s="96" t="s">
        <v>33</v>
      </c>
      <c r="B32" s="16">
        <v>77625</v>
      </c>
      <c r="C32" s="54">
        <f t="shared" si="2"/>
        <v>6468.75</v>
      </c>
      <c r="D32" s="13">
        <f t="shared" si="3"/>
        <v>1.3592666526581214</v>
      </c>
      <c r="E32" s="1" t="s">
        <v>94</v>
      </c>
      <c r="F32" s="85" t="s">
        <v>86</v>
      </c>
      <c r="G32" s="85">
        <f>B32/H32/I32</f>
        <v>1.3592666526581214</v>
      </c>
      <c r="H32" s="85">
        <v>4759</v>
      </c>
      <c r="I32" s="85">
        <v>12</v>
      </c>
      <c r="J32" s="86" t="s">
        <v>88</v>
      </c>
    </row>
    <row r="33" spans="1:10" ht="15" customHeight="1" x14ac:dyDescent="0.2">
      <c r="A33" s="97" t="s">
        <v>73</v>
      </c>
      <c r="B33" s="55">
        <v>206102</v>
      </c>
      <c r="C33" s="54">
        <f t="shared" si="2"/>
        <v>17175.166666666668</v>
      </c>
      <c r="D33" s="13">
        <f t="shared" si="3"/>
        <v>3.6089864817538699</v>
      </c>
      <c r="E33" s="1" t="s">
        <v>94</v>
      </c>
      <c r="F33" s="85" t="s">
        <v>86</v>
      </c>
      <c r="G33" s="85">
        <f>B33/H33/I33</f>
        <v>3.6089864817538699</v>
      </c>
      <c r="H33" s="85">
        <v>4759</v>
      </c>
      <c r="I33" s="85">
        <v>12</v>
      </c>
      <c r="J33" s="86" t="s">
        <v>88</v>
      </c>
    </row>
    <row r="34" spans="1:10" ht="15" customHeight="1" x14ac:dyDescent="0.2">
      <c r="A34" s="97" t="s">
        <v>74</v>
      </c>
      <c r="B34" s="55">
        <v>10120</v>
      </c>
      <c r="C34" s="54">
        <f t="shared" si="2"/>
        <v>843.33333333333337</v>
      </c>
      <c r="D34" s="13">
        <f t="shared" si="3"/>
        <v>0.17720809693913289</v>
      </c>
      <c r="E34" s="1" t="s">
        <v>94</v>
      </c>
      <c r="F34" s="85" t="s">
        <v>86</v>
      </c>
      <c r="G34" s="85">
        <f>B34/H34/I34</f>
        <v>0.17720809693913286</v>
      </c>
      <c r="H34" s="85">
        <v>4759</v>
      </c>
      <c r="I34" s="85">
        <v>12</v>
      </c>
      <c r="J34" s="86" t="s">
        <v>88</v>
      </c>
    </row>
    <row r="35" spans="1:10" ht="15" customHeight="1" thickBot="1" x14ac:dyDescent="0.25">
      <c r="A35" s="98" t="s">
        <v>68</v>
      </c>
      <c r="B35" s="17">
        <v>6920</v>
      </c>
      <c r="C35" s="17">
        <f>B35/12</f>
        <v>576.66666666666663</v>
      </c>
      <c r="D35" s="14">
        <f t="shared" ref="D35" si="4">C35/4759</f>
        <v>0.12117391608881417</v>
      </c>
      <c r="E35" s="6" t="s">
        <v>94</v>
      </c>
      <c r="F35" s="87" t="s">
        <v>86</v>
      </c>
      <c r="G35" s="87">
        <f>B35/H35/I35</f>
        <v>0.12117391608881417</v>
      </c>
      <c r="H35" s="87">
        <v>4759</v>
      </c>
      <c r="I35" s="87">
        <v>12</v>
      </c>
      <c r="J35" s="88" t="s">
        <v>88</v>
      </c>
    </row>
    <row r="36" spans="1:10" ht="15" customHeight="1" thickBot="1" x14ac:dyDescent="0.25">
      <c r="A36" s="99" t="s">
        <v>44</v>
      </c>
      <c r="B36" s="18">
        <f>SUM(B5:B35)</f>
        <v>3093416</v>
      </c>
      <c r="C36" s="18">
        <f>SUM(C5:C35)</f>
        <v>257784.66666666666</v>
      </c>
      <c r="D36" s="19">
        <f>SUM(D5:D35)</f>
        <v>54.1678223716467</v>
      </c>
      <c r="E36" s="89"/>
      <c r="F36" s="90"/>
      <c r="G36" s="90"/>
      <c r="H36" s="90"/>
      <c r="I36" s="90"/>
      <c r="J36" s="91"/>
    </row>
  </sheetData>
  <mergeCells count="1">
    <mergeCell ref="B1:D1"/>
  </mergeCells>
  <pageMargins left="0.39370078740157483" right="0.19685039370078741" top="0.59055118110236227" bottom="0.39370078740157483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29" sqref="F29"/>
    </sheetView>
  </sheetViews>
  <sheetFormatPr defaultRowHeight="12.75" x14ac:dyDescent="0.2"/>
  <cols>
    <col min="1" max="1" width="35.7109375" customWidth="1"/>
    <col min="2" max="5" width="15.7109375" style="2" customWidth="1"/>
  </cols>
  <sheetData>
    <row r="1" spans="1:7" ht="19.5" customHeight="1" x14ac:dyDescent="0.2">
      <c r="A1" s="61" t="s">
        <v>64</v>
      </c>
      <c r="B1" s="61"/>
      <c r="C1" s="61"/>
      <c r="D1" s="61"/>
      <c r="E1" s="61"/>
    </row>
    <row r="2" spans="1:7" ht="19.5" customHeight="1" x14ac:dyDescent="0.2">
      <c r="A2" s="61" t="s">
        <v>35</v>
      </c>
      <c r="B2" s="61"/>
      <c r="C2" s="61"/>
      <c r="D2" s="61"/>
      <c r="E2" s="61"/>
    </row>
    <row r="3" spans="1:7" ht="19.5" customHeight="1" x14ac:dyDescent="0.2">
      <c r="A3" s="61" t="s">
        <v>53</v>
      </c>
      <c r="B3" s="61"/>
      <c r="C3" s="61"/>
      <c r="D3" s="61"/>
      <c r="E3" s="61"/>
    </row>
    <row r="4" spans="1:7" ht="13.5" thickBot="1" x14ac:dyDescent="0.25"/>
    <row r="5" spans="1:7" s="36" customFormat="1" ht="30" customHeight="1" x14ac:dyDescent="0.2">
      <c r="A5" s="41" t="s">
        <v>54</v>
      </c>
      <c r="B5" s="42" t="s">
        <v>14</v>
      </c>
      <c r="C5" s="42" t="s">
        <v>15</v>
      </c>
      <c r="D5" s="42" t="s">
        <v>16</v>
      </c>
      <c r="E5" s="43" t="s">
        <v>17</v>
      </c>
      <c r="F5" s="37"/>
      <c r="G5" s="37"/>
    </row>
    <row r="6" spans="1:7" ht="19.5" customHeight="1" x14ac:dyDescent="0.2">
      <c r="A6" s="62" t="s">
        <v>55</v>
      </c>
      <c r="B6" s="63"/>
      <c r="C6" s="63"/>
      <c r="D6" s="63"/>
      <c r="E6" s="64"/>
      <c r="F6" s="2"/>
      <c r="G6" s="2"/>
    </row>
    <row r="7" spans="1:7" ht="19.5" customHeight="1" x14ac:dyDescent="0.2">
      <c r="A7" s="24" t="s">
        <v>6</v>
      </c>
      <c r="B7" s="26">
        <v>888006</v>
      </c>
      <c r="C7" s="26">
        <v>2651069</v>
      </c>
      <c r="D7" s="26">
        <v>2328627</v>
      </c>
      <c r="E7" s="27">
        <f>B7-C7+D7</f>
        <v>565564</v>
      </c>
    </row>
    <row r="8" spans="1:7" ht="19.5" customHeight="1" x14ac:dyDescent="0.2">
      <c r="A8" s="24" t="s">
        <v>18</v>
      </c>
      <c r="B8" s="26">
        <v>3123</v>
      </c>
      <c r="C8" s="26">
        <v>33050</v>
      </c>
      <c r="D8" s="26">
        <v>38559</v>
      </c>
      <c r="E8" s="27">
        <f>B8-C8+D8</f>
        <v>8632</v>
      </c>
    </row>
    <row r="9" spans="1:7" ht="19.5" customHeight="1" x14ac:dyDescent="0.2">
      <c r="A9" s="24" t="s">
        <v>19</v>
      </c>
      <c r="B9" s="26">
        <v>1826</v>
      </c>
      <c r="C9" s="26">
        <v>6468</v>
      </c>
      <c r="D9" s="26">
        <v>6054</v>
      </c>
      <c r="E9" s="27">
        <f>B9-C9+D9</f>
        <v>1412</v>
      </c>
    </row>
    <row r="10" spans="1:7" ht="19.5" customHeight="1" thickBot="1" x14ac:dyDescent="0.25">
      <c r="A10" s="44" t="s">
        <v>20</v>
      </c>
      <c r="B10" s="45">
        <v>1785</v>
      </c>
      <c r="C10" s="45">
        <v>6030</v>
      </c>
      <c r="D10" s="45">
        <v>5558</v>
      </c>
      <c r="E10" s="46">
        <f>B10-C10+D10</f>
        <v>1313</v>
      </c>
    </row>
    <row r="11" spans="1:7" ht="19.5" customHeight="1" thickBot="1" x14ac:dyDescent="0.25">
      <c r="A11" s="38" t="s">
        <v>56</v>
      </c>
      <c r="B11" s="39">
        <f>SUM(B7:B10)</f>
        <v>894740</v>
      </c>
      <c r="C11" s="39">
        <f>SUM(C7:C10)</f>
        <v>2696617</v>
      </c>
      <c r="D11" s="39">
        <f>SUM(D7:D10)</f>
        <v>2378798</v>
      </c>
      <c r="E11" s="40">
        <f>SUM(E7:E10)</f>
        <v>576921</v>
      </c>
    </row>
    <row r="12" spans="1:7" ht="19.5" customHeight="1" x14ac:dyDescent="0.2">
      <c r="A12" s="65" t="s">
        <v>57</v>
      </c>
      <c r="B12" s="66"/>
      <c r="C12" s="66"/>
      <c r="D12" s="66"/>
      <c r="E12" s="67"/>
    </row>
    <row r="13" spans="1:7" ht="19.5" customHeight="1" x14ac:dyDescent="0.2">
      <c r="A13" s="24" t="s">
        <v>21</v>
      </c>
      <c r="B13" s="26">
        <v>185139</v>
      </c>
      <c r="C13" s="26">
        <v>1456559</v>
      </c>
      <c r="D13" s="26">
        <v>1454243</v>
      </c>
      <c r="E13" s="27">
        <f>B13-C13+D13</f>
        <v>182823</v>
      </c>
    </row>
    <row r="14" spans="1:7" ht="19.5" customHeight="1" x14ac:dyDescent="0.2">
      <c r="A14" s="24" t="s">
        <v>22</v>
      </c>
      <c r="B14" s="26">
        <v>17296</v>
      </c>
      <c r="C14" s="26">
        <v>212880</v>
      </c>
      <c r="D14" s="26">
        <v>216034</v>
      </c>
      <c r="E14" s="27">
        <f>B14-C14+D14</f>
        <v>20450</v>
      </c>
    </row>
    <row r="15" spans="1:7" ht="19.5" customHeight="1" thickBot="1" x14ac:dyDescent="0.25">
      <c r="A15" s="44" t="s">
        <v>23</v>
      </c>
      <c r="B15" s="45">
        <v>17203</v>
      </c>
      <c r="C15" s="45">
        <v>196256</v>
      </c>
      <c r="D15" s="45">
        <v>198146</v>
      </c>
      <c r="E15" s="46">
        <f>B15-C15+D15</f>
        <v>19093</v>
      </c>
    </row>
    <row r="16" spans="1:7" ht="30" customHeight="1" thickBot="1" x14ac:dyDescent="0.25">
      <c r="A16" s="50" t="s">
        <v>58</v>
      </c>
      <c r="B16" s="39">
        <f>SUM(B13:B15)</f>
        <v>219638</v>
      </c>
      <c r="C16" s="39">
        <f>SUM(C13:C15)</f>
        <v>1865695</v>
      </c>
      <c r="D16" s="39">
        <f>SUM(D13:D15)</f>
        <v>1868423</v>
      </c>
      <c r="E16" s="40">
        <f>SUM(E13:E15)</f>
        <v>222366</v>
      </c>
    </row>
    <row r="17" spans="1:5" ht="19.5" customHeight="1" x14ac:dyDescent="0.2">
      <c r="A17" s="65" t="s">
        <v>59</v>
      </c>
      <c r="B17" s="66"/>
      <c r="C17" s="66"/>
      <c r="D17" s="66"/>
      <c r="E17" s="67"/>
    </row>
    <row r="18" spans="1:5" ht="19.5" customHeight="1" x14ac:dyDescent="0.2">
      <c r="A18" s="24" t="s">
        <v>24</v>
      </c>
      <c r="B18" s="26">
        <v>1207951</v>
      </c>
      <c r="C18" s="26">
        <v>630292</v>
      </c>
      <c r="D18" s="26">
        <v>0</v>
      </c>
      <c r="E18" s="27">
        <f>B18-C18+D18</f>
        <v>577659</v>
      </c>
    </row>
    <row r="19" spans="1:5" ht="19.5" customHeight="1" x14ac:dyDescent="0.2">
      <c r="A19" s="24" t="s">
        <v>25</v>
      </c>
      <c r="B19" s="26">
        <v>781197</v>
      </c>
      <c r="C19" s="26">
        <v>407618</v>
      </c>
      <c r="D19" s="26">
        <v>0</v>
      </c>
      <c r="E19" s="27">
        <f>B19-C19+D19</f>
        <v>373579</v>
      </c>
    </row>
    <row r="20" spans="1:5" ht="19.5" customHeight="1" x14ac:dyDescent="0.2">
      <c r="A20" s="24" t="s">
        <v>26</v>
      </c>
      <c r="B20" s="26">
        <v>388635</v>
      </c>
      <c r="C20" s="26">
        <v>202785</v>
      </c>
      <c r="D20" s="26">
        <v>0</v>
      </c>
      <c r="E20" s="27">
        <f>B20-C20+D20</f>
        <v>185850</v>
      </c>
    </row>
    <row r="21" spans="1:5" ht="19.5" customHeight="1" x14ac:dyDescent="0.2">
      <c r="A21" s="24" t="s">
        <v>27</v>
      </c>
      <c r="B21" s="26">
        <v>53934</v>
      </c>
      <c r="C21" s="26">
        <v>28142</v>
      </c>
      <c r="D21" s="26">
        <v>0</v>
      </c>
      <c r="E21" s="27">
        <f>B21-C21+D21</f>
        <v>25792</v>
      </c>
    </row>
    <row r="22" spans="1:5" ht="19.5" customHeight="1" thickBot="1" x14ac:dyDescent="0.25">
      <c r="A22" s="44" t="s">
        <v>28</v>
      </c>
      <c r="B22" s="45">
        <v>21985</v>
      </c>
      <c r="C22" s="45">
        <v>11471</v>
      </c>
      <c r="D22" s="45">
        <v>0</v>
      </c>
      <c r="E22" s="46">
        <f>B22-C22+D22</f>
        <v>10514</v>
      </c>
    </row>
    <row r="23" spans="1:5" ht="30" customHeight="1" thickBot="1" x14ac:dyDescent="0.25">
      <c r="A23" s="50" t="s">
        <v>60</v>
      </c>
      <c r="B23" s="39">
        <f>SUM(B18:B22)</f>
        <v>2453702</v>
      </c>
      <c r="C23" s="39">
        <f>SUM(C18:C22)</f>
        <v>1280308</v>
      </c>
      <c r="D23" s="39">
        <f>SUM(D18:D22)</f>
        <v>0</v>
      </c>
      <c r="E23" s="40">
        <f>SUM(E18:E22)</f>
        <v>1173394</v>
      </c>
    </row>
    <row r="24" spans="1:5" ht="19.5" customHeight="1" thickBot="1" x14ac:dyDescent="0.25">
      <c r="A24" s="47" t="s">
        <v>61</v>
      </c>
      <c r="B24" s="48">
        <f>B11+B16+B23</f>
        <v>3568080</v>
      </c>
      <c r="C24" s="48">
        <f t="shared" ref="C24:E24" si="0">C11+C16+C23</f>
        <v>5842620</v>
      </c>
      <c r="D24" s="48">
        <f t="shared" si="0"/>
        <v>4247221</v>
      </c>
      <c r="E24" s="49">
        <f t="shared" si="0"/>
        <v>1972681</v>
      </c>
    </row>
    <row r="25" spans="1:5" ht="19.5" customHeight="1" thickBot="1" x14ac:dyDescent="0.25">
      <c r="A25" s="38" t="s">
        <v>31</v>
      </c>
      <c r="B25" s="39">
        <v>432619</v>
      </c>
      <c r="C25" s="39">
        <v>53834</v>
      </c>
      <c r="D25" s="39">
        <v>54456</v>
      </c>
      <c r="E25" s="40">
        <f>B25-C25+D25</f>
        <v>433241</v>
      </c>
    </row>
    <row r="26" spans="1:5" ht="19.5" customHeight="1" thickBot="1" x14ac:dyDescent="0.25">
      <c r="A26" s="38" t="s">
        <v>32</v>
      </c>
      <c r="B26" s="39">
        <f>B24+B25</f>
        <v>4000699</v>
      </c>
      <c r="C26" s="39">
        <f>C24+C25</f>
        <v>5896454</v>
      </c>
      <c r="D26" s="39">
        <f>D24+D25</f>
        <v>4301677</v>
      </c>
      <c r="E26" s="40">
        <f>E24+E25</f>
        <v>2405922</v>
      </c>
    </row>
    <row r="27" spans="1:5" ht="19.5" customHeight="1" x14ac:dyDescent="0.2">
      <c r="A27" s="58" t="s">
        <v>62</v>
      </c>
      <c r="B27" s="59"/>
      <c r="C27" s="59"/>
      <c r="D27" s="59"/>
      <c r="E27" s="60"/>
    </row>
    <row r="28" spans="1:5" ht="19.5" customHeight="1" thickBot="1" x14ac:dyDescent="0.25">
      <c r="A28" s="44" t="s">
        <v>30</v>
      </c>
      <c r="B28" s="45">
        <v>45000</v>
      </c>
      <c r="C28" s="45">
        <v>517500</v>
      </c>
      <c r="D28" s="45">
        <v>495000</v>
      </c>
      <c r="E28" s="46">
        <f>B28-C28+D28</f>
        <v>22500</v>
      </c>
    </row>
    <row r="29" spans="1:5" ht="45" customHeight="1" thickBot="1" x14ac:dyDescent="0.25">
      <c r="A29" s="50" t="s">
        <v>63</v>
      </c>
      <c r="B29" s="39">
        <f>B7+B28</f>
        <v>933006</v>
      </c>
      <c r="C29" s="39">
        <f t="shared" ref="C29:E29" si="1">C7+C28</f>
        <v>3168569</v>
      </c>
      <c r="D29" s="39">
        <f t="shared" si="1"/>
        <v>2823627</v>
      </c>
      <c r="E29" s="40">
        <f t="shared" si="1"/>
        <v>588064</v>
      </c>
    </row>
  </sheetData>
  <mergeCells count="7">
    <mergeCell ref="A27:E27"/>
    <mergeCell ref="A1:E1"/>
    <mergeCell ref="A2:E2"/>
    <mergeCell ref="A3:E3"/>
    <mergeCell ref="A6:E6"/>
    <mergeCell ref="A12:E12"/>
    <mergeCell ref="A17:E17"/>
  </mergeCells>
  <pageMargins left="0.39370078740157483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9" sqref="F9"/>
    </sheetView>
  </sheetViews>
  <sheetFormatPr defaultRowHeight="12.75" x14ac:dyDescent="0.2"/>
  <cols>
    <col min="1" max="1" width="18.7109375" customWidth="1"/>
    <col min="2" max="2" width="22.7109375" customWidth="1"/>
    <col min="3" max="6" width="14.7109375" customWidth="1"/>
  </cols>
  <sheetData>
    <row r="1" spans="1:6" ht="19.5" customHeight="1" x14ac:dyDescent="0.2">
      <c r="A1" t="s">
        <v>64</v>
      </c>
    </row>
    <row r="2" spans="1:6" ht="19.5" customHeight="1" x14ac:dyDescent="0.2">
      <c r="A2" t="s">
        <v>35</v>
      </c>
    </row>
    <row r="3" spans="1:6" ht="19.5" customHeight="1" thickBot="1" x14ac:dyDescent="0.25">
      <c r="A3" t="s">
        <v>45</v>
      </c>
    </row>
    <row r="4" spans="1:6" ht="19.5" customHeight="1" thickBot="1" x14ac:dyDescent="0.25">
      <c r="A4" s="51" t="s">
        <v>46</v>
      </c>
      <c r="B4" s="52" t="s">
        <v>47</v>
      </c>
      <c r="C4" s="52" t="s">
        <v>14</v>
      </c>
      <c r="D4" s="52" t="s">
        <v>15</v>
      </c>
      <c r="E4" s="52" t="s">
        <v>16</v>
      </c>
      <c r="F4" s="53" t="s">
        <v>17</v>
      </c>
    </row>
    <row r="5" spans="1:6" ht="19.5" customHeight="1" x14ac:dyDescent="0.2">
      <c r="A5" s="20" t="s">
        <v>48</v>
      </c>
      <c r="B5" s="21" t="s">
        <v>49</v>
      </c>
      <c r="C5" s="22">
        <v>13143</v>
      </c>
      <c r="D5" s="22">
        <v>1486469</v>
      </c>
      <c r="E5" s="22">
        <v>1849396</v>
      </c>
      <c r="F5" s="23">
        <f>C5-D5+E5</f>
        <v>376070</v>
      </c>
    </row>
    <row r="6" spans="1:6" ht="19.5" customHeight="1" x14ac:dyDescent="0.2">
      <c r="A6" s="24" t="s">
        <v>50</v>
      </c>
      <c r="B6" s="25" t="s">
        <v>51</v>
      </c>
      <c r="C6" s="26">
        <v>10765</v>
      </c>
      <c r="D6" s="26">
        <v>220852</v>
      </c>
      <c r="E6" s="26">
        <v>226268</v>
      </c>
      <c r="F6" s="27">
        <f>C6-D6+E6</f>
        <v>16181</v>
      </c>
    </row>
    <row r="7" spans="1:6" ht="19.5" customHeight="1" thickBot="1" x14ac:dyDescent="0.25">
      <c r="A7" s="28" t="s">
        <v>52</v>
      </c>
      <c r="B7" s="29" t="s">
        <v>51</v>
      </c>
      <c r="C7" s="30">
        <v>10676</v>
      </c>
      <c r="D7" s="30">
        <v>204721</v>
      </c>
      <c r="E7" s="30">
        <v>209053</v>
      </c>
      <c r="F7" s="31">
        <f>C7-D7+E7</f>
        <v>15008</v>
      </c>
    </row>
    <row r="8" spans="1:6" ht="19.5" customHeight="1" thickBot="1" x14ac:dyDescent="0.25">
      <c r="A8" s="32" t="s">
        <v>29</v>
      </c>
      <c r="B8" s="33"/>
      <c r="C8" s="34">
        <f>SUM(C5:C7)</f>
        <v>34584</v>
      </c>
      <c r="D8" s="34">
        <f>SUM(D5:D7)</f>
        <v>1912042</v>
      </c>
      <c r="E8" s="34">
        <f>SUM(E5:E7)</f>
        <v>2284717</v>
      </c>
      <c r="F8" s="35">
        <f>SUM(F5:F7)</f>
        <v>407259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собственники</vt:lpstr>
      <vt:lpstr>РСО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2021-03-30T08:49:49Z</cp:lastPrinted>
  <dcterms:created xsi:type="dcterms:W3CDTF">2007-04-05T10:34:14Z</dcterms:created>
  <dcterms:modified xsi:type="dcterms:W3CDTF">2021-03-30T08:49:57Z</dcterms:modified>
</cp:coreProperties>
</file>