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содержание" sheetId="9" r:id="rId1"/>
    <sheet name="РСО" sheetId="10" r:id="rId2"/>
    <sheet name="собственники" sheetId="11" r:id="rId3"/>
  </sheets>
  <calcPr calcId="145621" refMode="R1C1"/>
</workbook>
</file>

<file path=xl/calcChain.xml><?xml version="1.0" encoding="utf-8"?>
<calcChain xmlns="http://schemas.openxmlformats.org/spreadsheetml/2006/main">
  <c r="G37" i="9" l="1"/>
  <c r="G36" i="9"/>
  <c r="G33" i="9"/>
  <c r="G34" i="9"/>
  <c r="G35" i="9"/>
  <c r="G38" i="9"/>
  <c r="G39" i="9"/>
  <c r="G40" i="9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0" i="9"/>
  <c r="G31" i="9"/>
  <c r="G32" i="9"/>
  <c r="G7" i="9"/>
  <c r="G8" i="9"/>
  <c r="G9" i="9"/>
  <c r="G6" i="9"/>
  <c r="G5" i="9"/>
  <c r="H20" i="9"/>
  <c r="G20" i="9" s="1"/>
  <c r="C43" i="9" l="1"/>
  <c r="D43" i="9" s="1"/>
  <c r="C39" i="9"/>
  <c r="D39" i="9" s="1"/>
  <c r="C38" i="9"/>
  <c r="D38" i="9" s="1"/>
  <c r="C36" i="9"/>
  <c r="D36" i="9" s="1"/>
  <c r="C40" i="9"/>
  <c r="D40" i="9" s="1"/>
  <c r="C7" i="9"/>
  <c r="D7" i="9" s="1"/>
  <c r="C8" i="9"/>
  <c r="D8" i="9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C17" i="9"/>
  <c r="D17" i="9" s="1"/>
  <c r="C18" i="9"/>
  <c r="D18" i="9" s="1"/>
  <c r="C19" i="9"/>
  <c r="D19" i="9" s="1"/>
  <c r="C20" i="9"/>
  <c r="D20" i="9" s="1"/>
  <c r="C21" i="9"/>
  <c r="D21" i="9" s="1"/>
  <c r="C22" i="9"/>
  <c r="D22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32" i="9"/>
  <c r="D32" i="9" s="1"/>
  <c r="C33" i="9"/>
  <c r="D33" i="9" s="1"/>
  <c r="C34" i="9"/>
  <c r="D34" i="9" s="1"/>
  <c r="C35" i="9"/>
  <c r="D35" i="9" s="1"/>
  <c r="C37" i="9"/>
  <c r="D37" i="9" s="1"/>
  <c r="C6" i="9"/>
  <c r="D6" i="9" s="1"/>
  <c r="C5" i="9"/>
  <c r="D5" i="9" s="1"/>
  <c r="E27" i="11" l="1"/>
  <c r="D27" i="11"/>
  <c r="C27" i="11"/>
  <c r="B27" i="11"/>
  <c r="D26" i="11"/>
  <c r="C26" i="11"/>
  <c r="B26" i="11"/>
  <c r="E25" i="11"/>
  <c r="E26" i="11" s="1"/>
  <c r="E22" i="11" l="1"/>
  <c r="D20" i="11"/>
  <c r="C20" i="11"/>
  <c r="B20" i="11"/>
  <c r="E19" i="11"/>
  <c r="E20" i="11" s="1"/>
  <c r="E18" i="11"/>
  <c r="E15" i="11"/>
  <c r="E14" i="11"/>
  <c r="E13" i="11"/>
  <c r="E10" i="11"/>
  <c r="E9" i="11"/>
  <c r="E8" i="11"/>
  <c r="E7" i="11"/>
  <c r="E10" i="10"/>
  <c r="D10" i="10"/>
  <c r="C10" i="10"/>
  <c r="F9" i="10"/>
  <c r="F8" i="10"/>
  <c r="F7" i="10"/>
  <c r="F6" i="10"/>
  <c r="F5" i="10"/>
  <c r="F10" i="10" l="1"/>
  <c r="B16" i="11"/>
  <c r="E16" i="11"/>
  <c r="D16" i="11"/>
  <c r="C16" i="11"/>
  <c r="E11" i="11"/>
  <c r="D11" i="11"/>
  <c r="D21" i="11" s="1"/>
  <c r="C11" i="11"/>
  <c r="C21" i="11" s="1"/>
  <c r="B11" i="11"/>
  <c r="B21" i="11" l="1"/>
  <c r="B23" i="11" s="1"/>
  <c r="E21" i="11"/>
  <c r="E23" i="11" s="1"/>
  <c r="D23" i="11"/>
  <c r="C23" i="11"/>
  <c r="B41" i="9" l="1"/>
  <c r="B45" i="9" s="1"/>
  <c r="C45" i="9" s="1"/>
  <c r="D45" i="9" s="1"/>
  <c r="C41" i="9" l="1"/>
  <c r="D41" i="9"/>
</calcChain>
</file>

<file path=xl/sharedStrings.xml><?xml version="1.0" encoding="utf-8"?>
<sst xmlns="http://schemas.openxmlformats.org/spreadsheetml/2006/main" count="210" uniqueCount="106">
  <si>
    <t>дератизация</t>
  </si>
  <si>
    <t>съем показаний ПУ</t>
  </si>
  <si>
    <t>статья расходов</t>
  </si>
  <si>
    <t>техническое обслуживание ТП, ЭЩ, замена ОДПУ (без замеров сопротивления)</t>
  </si>
  <si>
    <t>мелкий ремонт общедомового имущества</t>
  </si>
  <si>
    <t>мелкий ремонт на придомовой территории</t>
  </si>
  <si>
    <t>техобслуживание системы газоснабжения</t>
  </si>
  <si>
    <t>уборка коридоров и лифтовых холлов 1 этажа</t>
  </si>
  <si>
    <t>уборка коридоров и лифтовых холлов жилых этажей</t>
  </si>
  <si>
    <t>уборка лестничных площадок и маршей до 3 этажа</t>
  </si>
  <si>
    <t>уборка лестничных площадок и маршей выше 3 этажа</t>
  </si>
  <si>
    <t>уборка лифтовых кабин</t>
  </si>
  <si>
    <t>влажная протирка подоконников, дверей, шкафчиков, перил, окон</t>
  </si>
  <si>
    <t>уборка крыльца входной группы, пандуса</t>
  </si>
  <si>
    <t>подметание и уборка придомовой территории со стороны входа в подьезд</t>
  </si>
  <si>
    <t>подметание и уборка придомовой территории с задней стороны дома</t>
  </si>
  <si>
    <t>Техническое и аварийное обслуживание лифтов</t>
  </si>
  <si>
    <t>Ежегодное освидетельствование лифтов</t>
  </si>
  <si>
    <t>Страхование лифтов</t>
  </si>
  <si>
    <t>содержание</t>
  </si>
  <si>
    <t>содержание вентканалов газовой системы</t>
  </si>
  <si>
    <t xml:space="preserve">осмотры инженерных систем </t>
  </si>
  <si>
    <t>обслуживание системы видеонаблюдения</t>
  </si>
  <si>
    <t>обслуживание домофона</t>
  </si>
  <si>
    <t>контроль и проверка состояния конструктивных элементов</t>
  </si>
  <si>
    <t>на начало</t>
  </si>
  <si>
    <t>оплачено</t>
  </si>
  <si>
    <t>начислено</t>
  </si>
  <si>
    <t>на конец</t>
  </si>
  <si>
    <t>электроэнергия на СОИ</t>
  </si>
  <si>
    <t>ХВС на СОИ</t>
  </si>
  <si>
    <t>водоотведение на СОИ</t>
  </si>
  <si>
    <t>электроэнергия</t>
  </si>
  <si>
    <t>ХВС</t>
  </si>
  <si>
    <t>водоотведение</t>
  </si>
  <si>
    <t>итого</t>
  </si>
  <si>
    <t>пеня</t>
  </si>
  <si>
    <t>с пеней</t>
  </si>
  <si>
    <t>КУЙБЫШЕВА, 5</t>
  </si>
  <si>
    <t>расходы за год, руб.</t>
  </si>
  <si>
    <t>в среднем, в месяц, руб.</t>
  </si>
  <si>
    <t>с кв.м. в мес., руб.</t>
  </si>
  <si>
    <t>итого затраты:</t>
  </si>
  <si>
    <t>работы по надлежащему содержанию электрооборудования, системы освещения, входящего в СОИ</t>
  </si>
  <si>
    <t>работы по надлежащему содержанию системы водоснабжения и водоотведения</t>
  </si>
  <si>
    <t>РАСЧЕТЫ С РЕСУРСО-СНАБЖАЮЩИМИ ОРГАНИЗАЦИЯМИ</t>
  </si>
  <si>
    <t>коммунальная услуга</t>
  </si>
  <si>
    <t>поставщик</t>
  </si>
  <si>
    <t>Электроснабжение</t>
  </si>
  <si>
    <t>ПАО Кубаньэнергосбыт</t>
  </si>
  <si>
    <t xml:space="preserve">Водоснабжение </t>
  </si>
  <si>
    <t>МУП Водоканал г. Сочи</t>
  </si>
  <si>
    <t xml:space="preserve">Водоотведение </t>
  </si>
  <si>
    <t>РАСЧЕТЫ С СОБСТВЕННИКАМИ, АРЕНДАТОРАМИ ЗА СОДЕРЖАНИЕ И КОММУНАЛЬНЫЕ РЕСУРСЫ</t>
  </si>
  <si>
    <t>статьи расходов</t>
  </si>
  <si>
    <t>по группе затрат содержание</t>
  </si>
  <si>
    <t>всего по группе затрат на содержание</t>
  </si>
  <si>
    <t>по группе затрат на коммунальные расходы</t>
  </si>
  <si>
    <t>всего по группе затрат на коммунальные расходы</t>
  </si>
  <si>
    <t>по группе дополнительные расходы</t>
  </si>
  <si>
    <t>итого по всем группам расходов</t>
  </si>
  <si>
    <t>ОТЧЕТ ЗА 2020 ГОД</t>
  </si>
  <si>
    <t>замена ГРПШ</t>
  </si>
  <si>
    <t>обследование вентканалов</t>
  </si>
  <si>
    <t>поставка ГРШП</t>
  </si>
  <si>
    <t>ИП Ткаченко Н.Н.</t>
  </si>
  <si>
    <t>ремонт кровли (вентшахты)</t>
  </si>
  <si>
    <t>ограждение ГРПШ</t>
  </si>
  <si>
    <t>ООО СочиВодоканал</t>
  </si>
  <si>
    <t>всего по группе затрата доп.расходы</t>
  </si>
  <si>
    <t>доходы от сдачи в аренду мест общего пользования</t>
  </si>
  <si>
    <t>итого доходы от мест общего пользования</t>
  </si>
  <si>
    <t>затраты на содержание с учетом доходов от сдачи мест общего пользования</t>
  </si>
  <si>
    <t>Аварийно-диспетчерское обслуживание                                                                                     (в т.ч. прочистка канализации 43500)</t>
  </si>
  <si>
    <t>содержание клумб и зеленых насаждений</t>
  </si>
  <si>
    <t>потери за трансформацию тока и сверхнорматив</t>
  </si>
  <si>
    <t>услуги управления</t>
  </si>
  <si>
    <t>услуги управления (аренда)</t>
  </si>
  <si>
    <t>итого с доп.затратами</t>
  </si>
  <si>
    <t>расходные материалы, связанные с противопожарными мероприятиями</t>
  </si>
  <si>
    <t xml:space="preserve">ОТЧЕТ ЗА 2020 ГОД </t>
  </si>
  <si>
    <t>ПО РАСХОДАМ НА СОДЕРЖАНИЕ, РЕМОНТ И УПРАВЛЕНИЕ</t>
  </si>
  <si>
    <t>сверхнорматив по холодному водоснабжению и водоотведению</t>
  </si>
  <si>
    <t>ремонт общедомового имущества (локальная покраска холлов жилых этажей, лестничного проема, входной зоны 1 этажа с установокой декоративных уголков, замена напольной и настенной плитки, ремонт двери)</t>
  </si>
  <si>
    <t>устройство забора на придомовой территории (с предварительным демонтажом старого)</t>
  </si>
  <si>
    <t>вид обслуживания</t>
  </si>
  <si>
    <t>ед.изм.</t>
  </si>
  <si>
    <t>цена за ед., руб.</t>
  </si>
  <si>
    <t>объем</t>
  </si>
  <si>
    <t>кол-во в год</t>
  </si>
  <si>
    <t>шт</t>
  </si>
  <si>
    <t>ежедневно</t>
  </si>
  <si>
    <t>1 раз в год</t>
  </si>
  <si>
    <t>кв.м.</t>
  </si>
  <si>
    <t>3 раза в год</t>
  </si>
  <si>
    <t>6 раз в месяц</t>
  </si>
  <si>
    <t>1 раз в месяц</t>
  </si>
  <si>
    <t>2 раза в год</t>
  </si>
  <si>
    <t>3 раза в 2 недели</t>
  </si>
  <si>
    <t>2 раза в неделю</t>
  </si>
  <si>
    <t>1 раз в неделю</t>
  </si>
  <si>
    <t>4 раза в неделю</t>
  </si>
  <si>
    <t>66 раз в год</t>
  </si>
  <si>
    <t>ремонт</t>
  </si>
  <si>
    <t>содерж.</t>
  </si>
  <si>
    <t>периодичность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</si>
</sst>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7" formatCode="#,##0.00\ &quot;₽&quot;"/>
    <numFmt numFmtId="168" formatCode="#,##0.0000\ _₽"/>
  </numFmts>
  <fonts count="3" x14ac:knownFonts="1"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65" fontId="0" fillId="0" borderId="0" xfId="0" applyNumberFormat="1"/>
    <xf numFmtId="0" fontId="1" fillId="0" borderId="0" xfId="0" applyFont="1" applyFill="1"/>
    <xf numFmtId="0" fontId="1" fillId="0" borderId="0" xfId="0" applyFont="1" applyFill="1" applyAlignment="1">
      <alignment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wrapText="1"/>
    </xf>
    <xf numFmtId="164" fontId="1" fillId="0" borderId="18" xfId="0" applyNumberFormat="1" applyFont="1" applyFill="1" applyBorder="1" applyAlignment="1">
      <alignment horizontal="center" vertical="center" wrapText="1"/>
    </xf>
    <xf numFmtId="43" fontId="1" fillId="0" borderId="24" xfId="0" applyNumberFormat="1" applyFont="1" applyFill="1" applyBorder="1" applyAlignment="1">
      <alignment horizontal="left" wrapText="1"/>
    </xf>
    <xf numFmtId="43" fontId="1" fillId="0" borderId="25" xfId="0" applyNumberFormat="1" applyFont="1" applyFill="1" applyBorder="1" applyAlignment="1">
      <alignment horizontal="left" wrapText="1"/>
    </xf>
    <xf numFmtId="43" fontId="1" fillId="0" borderId="26" xfId="0" applyNumberFormat="1" applyFont="1" applyFill="1" applyBorder="1" applyAlignment="1">
      <alignment horizontal="left" wrapText="1"/>
    </xf>
    <xf numFmtId="43" fontId="1" fillId="0" borderId="27" xfId="0" applyNumberFormat="1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165" fontId="0" fillId="0" borderId="6" xfId="0" applyNumberFormat="1" applyBorder="1"/>
    <xf numFmtId="165" fontId="0" fillId="0" borderId="7" xfId="0" applyNumberFormat="1" applyBorder="1"/>
    <xf numFmtId="0" fontId="0" fillId="0" borderId="2" xfId="0" applyBorder="1"/>
    <xf numFmtId="0" fontId="0" fillId="0" borderId="1" xfId="0" applyBorder="1"/>
    <xf numFmtId="165" fontId="0" fillId="0" borderId="1" xfId="0" applyNumberFormat="1" applyBorder="1"/>
    <xf numFmtId="165" fontId="0" fillId="0" borderId="3" xfId="0" applyNumberFormat="1" applyBorder="1"/>
    <xf numFmtId="0" fontId="0" fillId="0" borderId="8" xfId="0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14" xfId="0" applyBorder="1"/>
    <xf numFmtId="165" fontId="0" fillId="0" borderId="15" xfId="0" applyNumberFormat="1" applyBorder="1"/>
    <xf numFmtId="165" fontId="0" fillId="0" borderId="16" xfId="0" applyNumberFormat="1" applyBorder="1"/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28" xfId="0" applyBorder="1"/>
    <xf numFmtId="165" fontId="0" fillId="0" borderId="29" xfId="0" applyNumberFormat="1" applyBorder="1"/>
    <xf numFmtId="165" fontId="0" fillId="0" borderId="30" xfId="0" applyNumberFormat="1" applyBorder="1"/>
    <xf numFmtId="0" fontId="0" fillId="0" borderId="31" xfId="0" applyBorder="1"/>
    <xf numFmtId="165" fontId="0" fillId="0" borderId="32" xfId="0" applyNumberFormat="1" applyBorder="1"/>
    <xf numFmtId="165" fontId="0" fillId="0" borderId="33" xfId="0" applyNumberFormat="1" applyBorder="1"/>
    <xf numFmtId="0" fontId="0" fillId="0" borderId="34" xfId="0" applyBorder="1"/>
    <xf numFmtId="0" fontId="0" fillId="0" borderId="35" xfId="0" applyBorder="1"/>
    <xf numFmtId="165" fontId="0" fillId="0" borderId="35" xfId="0" applyNumberFormat="1" applyBorder="1"/>
    <xf numFmtId="165" fontId="0" fillId="0" borderId="36" xfId="0" applyNumberFormat="1" applyBorder="1"/>
    <xf numFmtId="0" fontId="0" fillId="0" borderId="29" xfId="0" applyBorder="1"/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wrapText="1"/>
    </xf>
    <xf numFmtId="43" fontId="1" fillId="0" borderId="40" xfId="0" applyNumberFormat="1" applyFont="1" applyFill="1" applyBorder="1" applyAlignment="1">
      <alignment horizontal="left" wrapText="1"/>
    </xf>
    <xf numFmtId="43" fontId="1" fillId="0" borderId="29" xfId="0" applyNumberFormat="1" applyFont="1" applyFill="1" applyBorder="1" applyAlignment="1">
      <alignment wrapText="1"/>
    </xf>
    <xf numFmtId="43" fontId="1" fillId="0" borderId="29" xfId="0" applyNumberFormat="1" applyFont="1" applyFill="1" applyBorder="1" applyAlignment="1">
      <alignment horizontal="left" wrapText="1"/>
    </xf>
    <xf numFmtId="43" fontId="1" fillId="0" borderId="0" xfId="0" applyNumberFormat="1" applyFont="1" applyFill="1" applyBorder="1" applyAlignment="1">
      <alignment horizontal="center" wrapText="1"/>
    </xf>
    <xf numFmtId="167" fontId="1" fillId="0" borderId="4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1" fillId="0" borderId="42" xfId="0" applyFont="1" applyBorder="1"/>
    <xf numFmtId="0" fontId="1" fillId="0" borderId="6" xfId="0" applyFont="1" applyBorder="1"/>
    <xf numFmtId="168" fontId="1" fillId="0" borderId="6" xfId="0" applyNumberFormat="1" applyFont="1" applyBorder="1"/>
    <xf numFmtId="0" fontId="1" fillId="0" borderId="4" xfId="0" applyFont="1" applyBorder="1"/>
    <xf numFmtId="0" fontId="1" fillId="0" borderId="1" xfId="0" applyFont="1" applyBorder="1"/>
    <xf numFmtId="168" fontId="1" fillId="0" borderId="1" xfId="0" applyNumberFormat="1" applyFont="1" applyBorder="1"/>
    <xf numFmtId="0" fontId="1" fillId="0" borderId="1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43" xfId="0" applyFont="1" applyBorder="1"/>
    <xf numFmtId="0" fontId="1" fillId="0" borderId="35" xfId="0" applyFont="1" applyFill="1" applyBorder="1"/>
    <xf numFmtId="168" fontId="1" fillId="0" borderId="35" xfId="0" applyNumberFormat="1" applyFont="1" applyBorder="1"/>
    <xf numFmtId="0" fontId="1" fillId="0" borderId="36" xfId="0" applyFont="1" applyFill="1" applyBorder="1"/>
    <xf numFmtId="0" fontId="1" fillId="0" borderId="28" xfId="0" applyFont="1" applyBorder="1"/>
    <xf numFmtId="0" fontId="1" fillId="0" borderId="29" xfId="0" applyFont="1" applyBorder="1"/>
    <xf numFmtId="168" fontId="1" fillId="0" borderId="29" xfId="0" applyNumberFormat="1" applyFont="1" applyBorder="1"/>
    <xf numFmtId="0" fontId="1" fillId="0" borderId="30" xfId="0" applyFont="1" applyBorder="1"/>
    <xf numFmtId="43" fontId="1" fillId="0" borderId="0" xfId="0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18" xfId="0" applyNumberFormat="1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left" wrapText="1"/>
    </xf>
    <xf numFmtId="43" fontId="2" fillId="0" borderId="25" xfId="0" applyNumberFormat="1" applyFont="1" applyFill="1" applyBorder="1" applyAlignment="1">
      <alignment horizontal="left" wrapText="1"/>
    </xf>
    <xf numFmtId="43" fontId="2" fillId="0" borderId="40" xfId="0" applyNumberFormat="1" applyFont="1" applyFill="1" applyBorder="1" applyAlignment="1">
      <alignment horizontal="left" wrapText="1"/>
    </xf>
    <xf numFmtId="43" fontId="2" fillId="0" borderId="26" xfId="0" applyNumberFormat="1" applyFont="1" applyFill="1" applyBorder="1" applyAlignment="1">
      <alignment horizontal="left" wrapText="1"/>
    </xf>
    <xf numFmtId="43" fontId="2" fillId="0" borderId="27" xfId="0" applyNumberFormat="1" applyFont="1" applyFill="1" applyBorder="1" applyAlignment="1">
      <alignment wrapText="1"/>
    </xf>
    <xf numFmtId="43" fontId="2" fillId="0" borderId="0" xfId="0" applyNumberFormat="1" applyFont="1" applyFill="1" applyAlignment="1">
      <alignment wrapText="1"/>
    </xf>
    <xf numFmtId="43" fontId="2" fillId="0" borderId="29" xfId="0" applyNumberFormat="1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 vertical="center" wrapText="1"/>
    </xf>
    <xf numFmtId="43" fontId="2" fillId="0" borderId="20" xfId="0" applyNumberFormat="1" applyFont="1" applyFill="1" applyBorder="1" applyAlignment="1">
      <alignment horizontal="left" wrapText="1"/>
    </xf>
    <xf numFmtId="43" fontId="2" fillId="0" borderId="21" xfId="0" applyNumberFormat="1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left" wrapText="1"/>
    </xf>
    <xf numFmtId="43" fontId="2" fillId="0" borderId="23" xfId="0" applyNumberFormat="1" applyFont="1" applyFill="1" applyBorder="1" applyAlignment="1">
      <alignment wrapText="1"/>
    </xf>
    <xf numFmtId="43" fontId="2" fillId="0" borderId="30" xfId="0" applyNumberFormat="1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B1" sqref="B1:D1"/>
    </sheetView>
  </sheetViews>
  <sheetFormatPr defaultRowHeight="12.75" x14ac:dyDescent="0.2"/>
  <cols>
    <col min="1" max="1" width="60.7109375" style="3" customWidth="1"/>
    <col min="2" max="4" width="12.7109375" style="6" customWidth="1"/>
    <col min="5" max="5" width="7.7109375" style="2" customWidth="1"/>
    <col min="6" max="6" width="6.7109375" style="2" customWidth="1"/>
    <col min="7" max="7" width="12.7109375" style="2" customWidth="1"/>
    <col min="8" max="9" width="7.7109375" style="2" customWidth="1"/>
    <col min="10" max="10" width="14.7109375" style="2" customWidth="1"/>
    <col min="11" max="16384" width="9.140625" style="2"/>
  </cols>
  <sheetData>
    <row r="1" spans="1:10" x14ac:dyDescent="0.2">
      <c r="A1" s="3" t="s">
        <v>80</v>
      </c>
      <c r="B1" s="78"/>
      <c r="C1" s="78"/>
      <c r="D1" s="78"/>
    </row>
    <row r="2" spans="1:10" x14ac:dyDescent="0.2">
      <c r="A2" s="3" t="s">
        <v>81</v>
      </c>
      <c r="B2" s="55"/>
      <c r="C2" s="55"/>
      <c r="D2" s="55"/>
    </row>
    <row r="3" spans="1:10" ht="13.5" thickBot="1" x14ac:dyDescent="0.25">
      <c r="A3" s="3" t="s">
        <v>38</v>
      </c>
      <c r="B3" s="4"/>
      <c r="C3" s="4"/>
      <c r="D3" s="4"/>
    </row>
    <row r="4" spans="1:10" s="5" customFormat="1" ht="37.5" customHeight="1" thickBot="1" x14ac:dyDescent="0.25">
      <c r="A4" s="100" t="s">
        <v>2</v>
      </c>
      <c r="B4" s="86" t="s">
        <v>39</v>
      </c>
      <c r="C4" s="7" t="s">
        <v>40</v>
      </c>
      <c r="D4" s="94" t="s">
        <v>41</v>
      </c>
      <c r="E4" s="56" t="s">
        <v>85</v>
      </c>
      <c r="F4" s="57" t="s">
        <v>86</v>
      </c>
      <c r="G4" s="58" t="s">
        <v>87</v>
      </c>
      <c r="H4" s="57" t="s">
        <v>88</v>
      </c>
      <c r="I4" s="57" t="s">
        <v>89</v>
      </c>
      <c r="J4" s="66" t="s">
        <v>105</v>
      </c>
    </row>
    <row r="5" spans="1:10" ht="15" customHeight="1" x14ac:dyDescent="0.2">
      <c r="A5" s="101" t="s">
        <v>16</v>
      </c>
      <c r="B5" s="87">
        <v>147341</v>
      </c>
      <c r="C5" s="8">
        <f>B5/12</f>
        <v>12278.416666666666</v>
      </c>
      <c r="D5" s="95">
        <f>C5/5937</f>
        <v>2.0681180169558138</v>
      </c>
      <c r="E5" s="59" t="s">
        <v>104</v>
      </c>
      <c r="F5" s="60" t="s">
        <v>90</v>
      </c>
      <c r="G5" s="61">
        <f>B5/H5/I5</f>
        <v>201.83698630136988</v>
      </c>
      <c r="H5" s="60">
        <v>2</v>
      </c>
      <c r="I5" s="60">
        <v>365</v>
      </c>
      <c r="J5" s="67" t="s">
        <v>91</v>
      </c>
    </row>
    <row r="6" spans="1:10" ht="15" customHeight="1" x14ac:dyDescent="0.2">
      <c r="A6" s="102" t="s">
        <v>17</v>
      </c>
      <c r="B6" s="88">
        <v>19441</v>
      </c>
      <c r="C6" s="9">
        <f>B6/12</f>
        <v>1620.0833333333333</v>
      </c>
      <c r="D6" s="96">
        <f>C6/5937</f>
        <v>0.27287911964516309</v>
      </c>
      <c r="E6" s="62" t="s">
        <v>104</v>
      </c>
      <c r="F6" s="63" t="s">
        <v>90</v>
      </c>
      <c r="G6" s="64">
        <f>B6/H6/I6</f>
        <v>9720.5</v>
      </c>
      <c r="H6" s="63">
        <v>2</v>
      </c>
      <c r="I6" s="63">
        <v>1</v>
      </c>
      <c r="J6" s="68" t="s">
        <v>92</v>
      </c>
    </row>
    <row r="7" spans="1:10" ht="15" customHeight="1" x14ac:dyDescent="0.2">
      <c r="A7" s="102" t="s">
        <v>18</v>
      </c>
      <c r="B7" s="88">
        <v>525</v>
      </c>
      <c r="C7" s="9">
        <f t="shared" ref="C7:C39" si="0">B7/12</f>
        <v>43.75</v>
      </c>
      <c r="D7" s="96">
        <f t="shared" ref="D7:D39" si="1">C7/5937</f>
        <v>7.3690416035034527E-3</v>
      </c>
      <c r="E7" s="62" t="s">
        <v>104</v>
      </c>
      <c r="F7" s="63" t="s">
        <v>90</v>
      </c>
      <c r="G7" s="64">
        <f t="shared" ref="G7:G37" si="2">B7/H7/I7</f>
        <v>262.5</v>
      </c>
      <c r="H7" s="63">
        <v>2</v>
      </c>
      <c r="I7" s="63">
        <v>1</v>
      </c>
      <c r="J7" s="68" t="s">
        <v>92</v>
      </c>
    </row>
    <row r="8" spans="1:10" ht="15" customHeight="1" x14ac:dyDescent="0.2">
      <c r="A8" s="102" t="s">
        <v>20</v>
      </c>
      <c r="B8" s="88">
        <v>30696</v>
      </c>
      <c r="C8" s="9">
        <f t="shared" si="0"/>
        <v>2558</v>
      </c>
      <c r="D8" s="96">
        <f t="shared" si="1"/>
        <v>0.43085733535455617</v>
      </c>
      <c r="E8" s="62" t="s">
        <v>104</v>
      </c>
      <c r="F8" s="63" t="s">
        <v>90</v>
      </c>
      <c r="G8" s="64">
        <f t="shared" si="2"/>
        <v>10232</v>
      </c>
      <c r="H8" s="63">
        <v>1</v>
      </c>
      <c r="I8" s="63">
        <v>3</v>
      </c>
      <c r="J8" s="68" t="s">
        <v>94</v>
      </c>
    </row>
    <row r="9" spans="1:10" ht="15" customHeight="1" x14ac:dyDescent="0.2">
      <c r="A9" s="102" t="s">
        <v>6</v>
      </c>
      <c r="B9" s="88">
        <v>57722</v>
      </c>
      <c r="C9" s="9">
        <f t="shared" si="0"/>
        <v>4810.166666666667</v>
      </c>
      <c r="D9" s="96">
        <f t="shared" si="1"/>
        <v>0.81020156083319306</v>
      </c>
      <c r="E9" s="62" t="s">
        <v>104</v>
      </c>
      <c r="F9" s="63" t="s">
        <v>90</v>
      </c>
      <c r="G9" s="64">
        <f t="shared" si="2"/>
        <v>57722</v>
      </c>
      <c r="H9" s="63">
        <v>1</v>
      </c>
      <c r="I9" s="63">
        <v>1</v>
      </c>
      <c r="J9" s="68" t="s">
        <v>92</v>
      </c>
    </row>
    <row r="10" spans="1:10" ht="15" customHeight="1" x14ac:dyDescent="0.2">
      <c r="A10" s="102" t="s">
        <v>79</v>
      </c>
      <c r="B10" s="88">
        <v>1023</v>
      </c>
      <c r="C10" s="9">
        <f t="shared" si="0"/>
        <v>85.25</v>
      </c>
      <c r="D10" s="96">
        <f t="shared" si="1"/>
        <v>1.4359103924541015E-2</v>
      </c>
      <c r="E10" s="62" t="s">
        <v>104</v>
      </c>
      <c r="F10" s="63" t="s">
        <v>93</v>
      </c>
      <c r="G10" s="64">
        <f t="shared" si="2"/>
        <v>0.17230924709449216</v>
      </c>
      <c r="H10" s="63">
        <v>5937</v>
      </c>
      <c r="I10" s="63">
        <v>1</v>
      </c>
      <c r="J10" s="68" t="s">
        <v>92</v>
      </c>
    </row>
    <row r="11" spans="1:10" ht="30" customHeight="1" x14ac:dyDescent="0.2">
      <c r="A11" s="102" t="s">
        <v>3</v>
      </c>
      <c r="B11" s="88">
        <v>66606</v>
      </c>
      <c r="C11" s="9">
        <f t="shared" si="0"/>
        <v>5550.5</v>
      </c>
      <c r="D11" s="96">
        <f t="shared" si="1"/>
        <v>0.93489978103419236</v>
      </c>
      <c r="E11" s="62" t="s">
        <v>104</v>
      </c>
      <c r="F11" s="63" t="s">
        <v>90</v>
      </c>
      <c r="G11" s="64">
        <f t="shared" si="2"/>
        <v>33303</v>
      </c>
      <c r="H11" s="63">
        <v>1</v>
      </c>
      <c r="I11" s="63">
        <v>2</v>
      </c>
      <c r="J11" s="68" t="s">
        <v>97</v>
      </c>
    </row>
    <row r="12" spans="1:10" ht="30" customHeight="1" x14ac:dyDescent="0.2">
      <c r="A12" s="102" t="s">
        <v>43</v>
      </c>
      <c r="B12" s="88">
        <v>55854</v>
      </c>
      <c r="C12" s="9">
        <f t="shared" si="0"/>
        <v>4654.5</v>
      </c>
      <c r="D12" s="96">
        <f t="shared" si="1"/>
        <v>0.78398180899444159</v>
      </c>
      <c r="E12" s="62" t="s">
        <v>104</v>
      </c>
      <c r="F12" s="63" t="s">
        <v>93</v>
      </c>
      <c r="G12" s="64">
        <f t="shared" si="2"/>
        <v>0.13066363483240695</v>
      </c>
      <c r="H12" s="63">
        <v>5937</v>
      </c>
      <c r="I12" s="63">
        <v>72</v>
      </c>
      <c r="J12" s="68" t="s">
        <v>95</v>
      </c>
    </row>
    <row r="13" spans="1:10" ht="30" customHeight="1" x14ac:dyDescent="0.2">
      <c r="A13" s="102" t="s">
        <v>44</v>
      </c>
      <c r="B13" s="88">
        <v>34588</v>
      </c>
      <c r="C13" s="9">
        <f t="shared" si="0"/>
        <v>2882.3333333333335</v>
      </c>
      <c r="D13" s="96">
        <f t="shared" si="1"/>
        <v>0.48548649710852848</v>
      </c>
      <c r="E13" s="62" t="s">
        <v>104</v>
      </c>
      <c r="F13" s="63" t="s">
        <v>93</v>
      </c>
      <c r="G13" s="64">
        <f t="shared" si="2"/>
        <v>8.0914416184754742E-2</v>
      </c>
      <c r="H13" s="63">
        <v>5937</v>
      </c>
      <c r="I13" s="63">
        <v>72</v>
      </c>
      <c r="J13" s="68" t="s">
        <v>95</v>
      </c>
    </row>
    <row r="14" spans="1:10" ht="15" customHeight="1" x14ac:dyDescent="0.2">
      <c r="A14" s="102" t="s">
        <v>21</v>
      </c>
      <c r="B14" s="88">
        <v>71363</v>
      </c>
      <c r="C14" s="9">
        <f t="shared" si="0"/>
        <v>5946.916666666667</v>
      </c>
      <c r="D14" s="96">
        <f t="shared" si="1"/>
        <v>1.0016703160967941</v>
      </c>
      <c r="E14" s="62" t="s">
        <v>104</v>
      </c>
      <c r="F14" s="63" t="s">
        <v>93</v>
      </c>
      <c r="G14" s="64">
        <f t="shared" si="2"/>
        <v>1.0016703160967941</v>
      </c>
      <c r="H14" s="63">
        <v>5937</v>
      </c>
      <c r="I14" s="63">
        <v>12</v>
      </c>
      <c r="J14" s="68" t="s">
        <v>96</v>
      </c>
    </row>
    <row r="15" spans="1:10" ht="15" customHeight="1" x14ac:dyDescent="0.2">
      <c r="A15" s="102" t="s">
        <v>1</v>
      </c>
      <c r="B15" s="88">
        <v>13881</v>
      </c>
      <c r="C15" s="9">
        <f t="shared" si="0"/>
        <v>1156.75</v>
      </c>
      <c r="D15" s="96">
        <f t="shared" si="1"/>
        <v>0.1948374599966313</v>
      </c>
      <c r="E15" s="62" t="s">
        <v>104</v>
      </c>
      <c r="F15" s="63" t="s">
        <v>90</v>
      </c>
      <c r="G15" s="64">
        <f t="shared" si="2"/>
        <v>12.438172043010752</v>
      </c>
      <c r="H15" s="63">
        <v>93</v>
      </c>
      <c r="I15" s="63">
        <v>12</v>
      </c>
      <c r="J15" s="68" t="s">
        <v>96</v>
      </c>
    </row>
    <row r="16" spans="1:10" ht="15" customHeight="1" x14ac:dyDescent="0.2">
      <c r="A16" s="102" t="s">
        <v>22</v>
      </c>
      <c r="B16" s="88">
        <v>53462</v>
      </c>
      <c r="C16" s="9">
        <f t="shared" si="0"/>
        <v>4455.166666666667</v>
      </c>
      <c r="D16" s="96">
        <f t="shared" si="1"/>
        <v>0.75040705182190781</v>
      </c>
      <c r="E16" s="62" t="s">
        <v>104</v>
      </c>
      <c r="F16" s="63" t="s">
        <v>90</v>
      </c>
      <c r="G16" s="64">
        <f t="shared" si="2"/>
        <v>4455.166666666667</v>
      </c>
      <c r="H16" s="63">
        <v>1</v>
      </c>
      <c r="I16" s="63">
        <v>12</v>
      </c>
      <c r="J16" s="68" t="s">
        <v>96</v>
      </c>
    </row>
    <row r="17" spans="1:10" ht="15" customHeight="1" x14ac:dyDescent="0.2">
      <c r="A17" s="102" t="s">
        <v>23</v>
      </c>
      <c r="B17" s="88">
        <v>38063</v>
      </c>
      <c r="C17" s="9">
        <f t="shared" si="0"/>
        <v>3171.9166666666665</v>
      </c>
      <c r="D17" s="96">
        <f t="shared" si="1"/>
        <v>0.53426253438886084</v>
      </c>
      <c r="E17" s="62" t="s">
        <v>104</v>
      </c>
      <c r="F17" s="63" t="s">
        <v>90</v>
      </c>
      <c r="G17" s="64">
        <f t="shared" si="2"/>
        <v>3171.9166666666665</v>
      </c>
      <c r="H17" s="63">
        <v>1</v>
      </c>
      <c r="I17" s="63">
        <v>12</v>
      </c>
      <c r="J17" s="68" t="s">
        <v>96</v>
      </c>
    </row>
    <row r="18" spans="1:10" ht="30" customHeight="1" x14ac:dyDescent="0.2">
      <c r="A18" s="102" t="s">
        <v>73</v>
      </c>
      <c r="B18" s="88">
        <v>132477</v>
      </c>
      <c r="C18" s="9">
        <f t="shared" si="0"/>
        <v>11039.75</v>
      </c>
      <c r="D18" s="96">
        <f t="shared" si="1"/>
        <v>1.8594829038234799</v>
      </c>
      <c r="E18" s="62" t="s">
        <v>104</v>
      </c>
      <c r="F18" s="63" t="s">
        <v>93</v>
      </c>
      <c r="G18" s="64">
        <f t="shared" si="2"/>
        <v>6.1133684509265096E-2</v>
      </c>
      <c r="H18" s="63">
        <v>5937</v>
      </c>
      <c r="I18" s="63">
        <v>365</v>
      </c>
      <c r="J18" s="68" t="s">
        <v>91</v>
      </c>
    </row>
    <row r="19" spans="1:10" ht="15" customHeight="1" x14ac:dyDescent="0.2">
      <c r="A19" s="103" t="s">
        <v>7</v>
      </c>
      <c r="B19" s="88">
        <v>74178</v>
      </c>
      <c r="C19" s="9">
        <f t="shared" si="0"/>
        <v>6181.5</v>
      </c>
      <c r="D19" s="96">
        <f t="shared" si="1"/>
        <v>1.0411824153612936</v>
      </c>
      <c r="E19" s="62" t="s">
        <v>104</v>
      </c>
      <c r="F19" s="63" t="s">
        <v>93</v>
      </c>
      <c r="G19" s="64">
        <f t="shared" si="2"/>
        <v>3.3315966763979343</v>
      </c>
      <c r="H19" s="63">
        <v>61</v>
      </c>
      <c r="I19" s="63">
        <v>365</v>
      </c>
      <c r="J19" s="68" t="s">
        <v>91</v>
      </c>
    </row>
    <row r="20" spans="1:10" ht="15" customHeight="1" x14ac:dyDescent="0.2">
      <c r="A20" s="103" t="s">
        <v>8</v>
      </c>
      <c r="B20" s="88">
        <v>152992</v>
      </c>
      <c r="C20" s="9">
        <f t="shared" si="0"/>
        <v>12749.333333333334</v>
      </c>
      <c r="D20" s="96">
        <f t="shared" si="1"/>
        <v>2.1474369771489532</v>
      </c>
      <c r="E20" s="62" t="s">
        <v>104</v>
      </c>
      <c r="F20" s="63" t="s">
        <v>93</v>
      </c>
      <c r="G20" s="64">
        <f t="shared" si="2"/>
        <v>3.453232213795594</v>
      </c>
      <c r="H20" s="63">
        <f>35.5*16</f>
        <v>568</v>
      </c>
      <c r="I20" s="63">
        <v>78</v>
      </c>
      <c r="J20" s="68" t="s">
        <v>98</v>
      </c>
    </row>
    <row r="21" spans="1:10" ht="15" customHeight="1" x14ac:dyDescent="0.2">
      <c r="A21" s="103" t="s">
        <v>9</v>
      </c>
      <c r="B21" s="88">
        <v>32453</v>
      </c>
      <c r="C21" s="9">
        <f t="shared" si="0"/>
        <v>2704.4166666666665</v>
      </c>
      <c r="D21" s="96">
        <f t="shared" si="1"/>
        <v>0.45551906125428104</v>
      </c>
      <c r="E21" s="62" t="s">
        <v>104</v>
      </c>
      <c r="F21" s="63" t="s">
        <v>93</v>
      </c>
      <c r="G21" s="64">
        <f t="shared" si="2"/>
        <v>3.467200854700855</v>
      </c>
      <c r="H21" s="63">
        <v>90</v>
      </c>
      <c r="I21" s="63">
        <v>104</v>
      </c>
      <c r="J21" s="68" t="s">
        <v>99</v>
      </c>
    </row>
    <row r="22" spans="1:10" ht="15" customHeight="1" x14ac:dyDescent="0.2">
      <c r="A22" s="103" t="s">
        <v>10</v>
      </c>
      <c r="B22" s="88">
        <v>39407</v>
      </c>
      <c r="C22" s="9">
        <f t="shared" si="0"/>
        <v>3283.9166666666665</v>
      </c>
      <c r="D22" s="96">
        <f t="shared" si="1"/>
        <v>0.55312728089382968</v>
      </c>
      <c r="E22" s="62" t="s">
        <v>104</v>
      </c>
      <c r="F22" s="63" t="s">
        <v>93</v>
      </c>
      <c r="G22" s="64">
        <f t="shared" si="2"/>
        <v>3.6086996336996338</v>
      </c>
      <c r="H22" s="63">
        <v>210</v>
      </c>
      <c r="I22" s="63">
        <v>52</v>
      </c>
      <c r="J22" s="68" t="s">
        <v>100</v>
      </c>
    </row>
    <row r="23" spans="1:10" ht="15" customHeight="1" x14ac:dyDescent="0.2">
      <c r="A23" s="103" t="s">
        <v>11</v>
      </c>
      <c r="B23" s="88">
        <v>16226</v>
      </c>
      <c r="C23" s="9">
        <f t="shared" si="0"/>
        <v>1352.1666666666667</v>
      </c>
      <c r="D23" s="96">
        <f t="shared" si="1"/>
        <v>0.22775251249228007</v>
      </c>
      <c r="E23" s="62" t="s">
        <v>104</v>
      </c>
      <c r="F23" s="63" t="s">
        <v>90</v>
      </c>
      <c r="G23" s="64">
        <f t="shared" si="2"/>
        <v>22.227397260273971</v>
      </c>
      <c r="H23" s="63">
        <v>2</v>
      </c>
      <c r="I23" s="63">
        <v>365</v>
      </c>
      <c r="J23" s="68" t="s">
        <v>91</v>
      </c>
    </row>
    <row r="24" spans="1:10" ht="15" customHeight="1" x14ac:dyDescent="0.2">
      <c r="A24" s="103" t="s">
        <v>12</v>
      </c>
      <c r="B24" s="88">
        <v>27817</v>
      </c>
      <c r="C24" s="9">
        <f t="shared" si="0"/>
        <v>2318.0833333333335</v>
      </c>
      <c r="D24" s="96">
        <f t="shared" si="1"/>
        <v>0.39044691482791538</v>
      </c>
      <c r="E24" s="62" t="s">
        <v>104</v>
      </c>
      <c r="F24" s="63" t="s">
        <v>93</v>
      </c>
      <c r="G24" s="64">
        <f t="shared" si="2"/>
        <v>0.39044691482791533</v>
      </c>
      <c r="H24" s="63">
        <v>5937</v>
      </c>
      <c r="I24" s="63">
        <v>12</v>
      </c>
      <c r="J24" s="68" t="s">
        <v>96</v>
      </c>
    </row>
    <row r="25" spans="1:10" ht="15" customHeight="1" x14ac:dyDescent="0.2">
      <c r="A25" s="103" t="s">
        <v>13</v>
      </c>
      <c r="B25" s="88">
        <v>37089</v>
      </c>
      <c r="C25" s="9">
        <f t="shared" si="0"/>
        <v>3090.75</v>
      </c>
      <c r="D25" s="96">
        <f t="shared" si="1"/>
        <v>0.52059120768064682</v>
      </c>
      <c r="E25" s="62" t="s">
        <v>104</v>
      </c>
      <c r="F25" s="63" t="s">
        <v>90</v>
      </c>
      <c r="G25" s="64">
        <f t="shared" si="2"/>
        <v>50.80684931506849</v>
      </c>
      <c r="H25" s="63">
        <v>2</v>
      </c>
      <c r="I25" s="63">
        <v>365</v>
      </c>
      <c r="J25" s="68" t="s">
        <v>91</v>
      </c>
    </row>
    <row r="26" spans="1:10" ht="30" customHeight="1" x14ac:dyDescent="0.2">
      <c r="A26" s="103" t="s">
        <v>14</v>
      </c>
      <c r="B26" s="88">
        <v>64906</v>
      </c>
      <c r="C26" s="9">
        <f t="shared" si="0"/>
        <v>5408.833333333333</v>
      </c>
      <c r="D26" s="96">
        <f t="shared" si="1"/>
        <v>0.91103812250856209</v>
      </c>
      <c r="E26" s="62" t="s">
        <v>104</v>
      </c>
      <c r="F26" s="63" t="s">
        <v>93</v>
      </c>
      <c r="G26" s="64">
        <f t="shared" si="2"/>
        <v>1.0401602564102563</v>
      </c>
      <c r="H26" s="63">
        <v>300</v>
      </c>
      <c r="I26" s="63">
        <v>208</v>
      </c>
      <c r="J26" s="68" t="s">
        <v>101</v>
      </c>
    </row>
    <row r="27" spans="1:10" ht="15" customHeight="1" x14ac:dyDescent="0.2">
      <c r="A27" s="103" t="s">
        <v>15</v>
      </c>
      <c r="B27" s="88">
        <v>18544</v>
      </c>
      <c r="C27" s="9">
        <f t="shared" si="0"/>
        <v>1545.3333333333333</v>
      </c>
      <c r="D27" s="96">
        <f t="shared" si="1"/>
        <v>0.26028858570546293</v>
      </c>
      <c r="E27" s="62" t="s">
        <v>104</v>
      </c>
      <c r="F27" s="63" t="s">
        <v>93</v>
      </c>
      <c r="G27" s="64">
        <f t="shared" si="2"/>
        <v>1.048868778280543</v>
      </c>
      <c r="H27" s="63">
        <v>340</v>
      </c>
      <c r="I27" s="63">
        <v>52</v>
      </c>
      <c r="J27" s="68" t="s">
        <v>100</v>
      </c>
    </row>
    <row r="28" spans="1:10" ht="15" customHeight="1" x14ac:dyDescent="0.2">
      <c r="A28" s="102" t="s">
        <v>4</v>
      </c>
      <c r="B28" s="88">
        <v>30857</v>
      </c>
      <c r="C28" s="9">
        <f t="shared" si="0"/>
        <v>2571.4166666666665</v>
      </c>
      <c r="D28" s="96">
        <f t="shared" si="1"/>
        <v>0.43311717477963052</v>
      </c>
      <c r="E28" s="62" t="s">
        <v>104</v>
      </c>
      <c r="F28" s="65" t="s">
        <v>93</v>
      </c>
      <c r="G28" s="64">
        <f t="shared" si="2"/>
        <v>0.43311717477963058</v>
      </c>
      <c r="H28" s="65">
        <v>5937</v>
      </c>
      <c r="I28" s="65">
        <v>12</v>
      </c>
      <c r="J28" s="69" t="s">
        <v>96</v>
      </c>
    </row>
    <row r="29" spans="1:10" ht="15" customHeight="1" x14ac:dyDescent="0.2">
      <c r="A29" s="102" t="s">
        <v>74</v>
      </c>
      <c r="B29" s="88">
        <v>68116</v>
      </c>
      <c r="C29" s="9">
        <f t="shared" si="0"/>
        <v>5676.333333333333</v>
      </c>
      <c r="D29" s="96">
        <f t="shared" si="1"/>
        <v>0.95609454831284035</v>
      </c>
      <c r="E29" s="62" t="s">
        <v>104</v>
      </c>
      <c r="F29" s="65" t="s">
        <v>90</v>
      </c>
      <c r="G29" s="64">
        <f t="shared" si="2"/>
        <v>258.0151515151515</v>
      </c>
      <c r="H29" s="65">
        <v>4</v>
      </c>
      <c r="I29" s="65">
        <v>66</v>
      </c>
      <c r="J29" s="68" t="s">
        <v>102</v>
      </c>
    </row>
    <row r="30" spans="1:10" ht="15" customHeight="1" x14ac:dyDescent="0.2">
      <c r="A30" s="102" t="s">
        <v>5</v>
      </c>
      <c r="B30" s="88">
        <v>6940</v>
      </c>
      <c r="C30" s="9">
        <f t="shared" si="0"/>
        <v>578.33333333333337</v>
      </c>
      <c r="D30" s="96">
        <f t="shared" si="1"/>
        <v>9.741171186345518E-2</v>
      </c>
      <c r="E30" s="62" t="s">
        <v>104</v>
      </c>
      <c r="F30" s="65" t="s">
        <v>93</v>
      </c>
      <c r="G30" s="64">
        <f t="shared" si="2"/>
        <v>9.7411711863455167E-2</v>
      </c>
      <c r="H30" s="65">
        <v>5937</v>
      </c>
      <c r="I30" s="65">
        <v>12</v>
      </c>
      <c r="J30" s="69" t="s">
        <v>96</v>
      </c>
    </row>
    <row r="31" spans="1:10" ht="15" customHeight="1" x14ac:dyDescent="0.2">
      <c r="A31" s="102" t="s">
        <v>24</v>
      </c>
      <c r="B31" s="88">
        <v>71363</v>
      </c>
      <c r="C31" s="9">
        <f t="shared" si="0"/>
        <v>5946.916666666667</v>
      </c>
      <c r="D31" s="96">
        <f t="shared" si="1"/>
        <v>1.0016703160967941</v>
      </c>
      <c r="E31" s="62" t="s">
        <v>104</v>
      </c>
      <c r="F31" s="65" t="s">
        <v>93</v>
      </c>
      <c r="G31" s="64">
        <f t="shared" si="2"/>
        <v>1.0016703160967941</v>
      </c>
      <c r="H31" s="65">
        <v>5937</v>
      </c>
      <c r="I31" s="65">
        <v>12</v>
      </c>
      <c r="J31" s="69" t="s">
        <v>96</v>
      </c>
    </row>
    <row r="32" spans="1:10" ht="15" customHeight="1" x14ac:dyDescent="0.2">
      <c r="A32" s="103" t="s">
        <v>0</v>
      </c>
      <c r="B32" s="88">
        <v>10023</v>
      </c>
      <c r="C32" s="9">
        <f t="shared" si="0"/>
        <v>835.25</v>
      </c>
      <c r="D32" s="96">
        <f t="shared" si="1"/>
        <v>0.14068553141317164</v>
      </c>
      <c r="E32" s="62" t="s">
        <v>104</v>
      </c>
      <c r="F32" s="65" t="s">
        <v>93</v>
      </c>
      <c r="G32" s="64">
        <f t="shared" si="2"/>
        <v>0.77770018621973935</v>
      </c>
      <c r="H32" s="65">
        <v>1074</v>
      </c>
      <c r="I32" s="65">
        <v>12</v>
      </c>
      <c r="J32" s="69" t="s">
        <v>96</v>
      </c>
    </row>
    <row r="33" spans="1:10" ht="15" customHeight="1" x14ac:dyDescent="0.2">
      <c r="A33" s="103" t="s">
        <v>66</v>
      </c>
      <c r="B33" s="88">
        <v>12224</v>
      </c>
      <c r="C33" s="9">
        <f t="shared" si="0"/>
        <v>1018.6666666666666</v>
      </c>
      <c r="D33" s="96">
        <f t="shared" si="1"/>
        <v>0.17157936106900229</v>
      </c>
      <c r="E33" s="62" t="s">
        <v>103</v>
      </c>
      <c r="F33" s="65" t="s">
        <v>93</v>
      </c>
      <c r="G33" s="64">
        <f t="shared" si="2"/>
        <v>2.0589523328280275</v>
      </c>
      <c r="H33" s="65">
        <v>5937</v>
      </c>
      <c r="I33" s="65">
        <v>1</v>
      </c>
      <c r="J33" s="69" t="s">
        <v>92</v>
      </c>
    </row>
    <row r="34" spans="1:10" ht="28.5" customHeight="1" x14ac:dyDescent="0.2">
      <c r="A34" s="103" t="s">
        <v>84</v>
      </c>
      <c r="B34" s="88">
        <v>49080</v>
      </c>
      <c r="C34" s="9">
        <f t="shared" si="0"/>
        <v>4090</v>
      </c>
      <c r="D34" s="96">
        <f t="shared" si="1"/>
        <v>0.68890011790466565</v>
      </c>
      <c r="E34" s="62" t="s">
        <v>103</v>
      </c>
      <c r="F34" s="65" t="s">
        <v>93</v>
      </c>
      <c r="G34" s="64">
        <f t="shared" si="2"/>
        <v>8.2668014148559887</v>
      </c>
      <c r="H34" s="65">
        <v>5937</v>
      </c>
      <c r="I34" s="65">
        <v>1</v>
      </c>
      <c r="J34" s="69" t="s">
        <v>92</v>
      </c>
    </row>
    <row r="35" spans="1:10" ht="52.5" customHeight="1" x14ac:dyDescent="0.2">
      <c r="A35" s="103" t="s">
        <v>83</v>
      </c>
      <c r="B35" s="88">
        <v>152046</v>
      </c>
      <c r="C35" s="9">
        <f t="shared" si="0"/>
        <v>12670.5</v>
      </c>
      <c r="D35" s="96">
        <f t="shared" si="1"/>
        <v>2.1341586659929259</v>
      </c>
      <c r="E35" s="62" t="s">
        <v>103</v>
      </c>
      <c r="F35" s="65" t="s">
        <v>93</v>
      </c>
      <c r="G35" s="64">
        <f t="shared" si="2"/>
        <v>25.609903991915107</v>
      </c>
      <c r="H35" s="65">
        <v>5937</v>
      </c>
      <c r="I35" s="65">
        <v>1</v>
      </c>
      <c r="J35" s="69" t="s">
        <v>92</v>
      </c>
    </row>
    <row r="36" spans="1:10" ht="15" customHeight="1" x14ac:dyDescent="0.2">
      <c r="A36" s="103" t="s">
        <v>67</v>
      </c>
      <c r="B36" s="88">
        <v>15467</v>
      </c>
      <c r="C36" s="9">
        <f t="shared" si="0"/>
        <v>1288.9166666666667</v>
      </c>
      <c r="D36" s="96">
        <f t="shared" si="1"/>
        <v>0.21709898377407222</v>
      </c>
      <c r="E36" s="62" t="s">
        <v>103</v>
      </c>
      <c r="F36" s="65" t="s">
        <v>93</v>
      </c>
      <c r="G36" s="64">
        <f t="shared" si="2"/>
        <v>2.6051878052888666</v>
      </c>
      <c r="H36" s="65">
        <v>5937</v>
      </c>
      <c r="I36" s="65">
        <v>1</v>
      </c>
      <c r="J36" s="69" t="s">
        <v>92</v>
      </c>
    </row>
    <row r="37" spans="1:10" ht="15" customHeight="1" x14ac:dyDescent="0.2">
      <c r="A37" s="103" t="s">
        <v>75</v>
      </c>
      <c r="B37" s="88">
        <v>152247</v>
      </c>
      <c r="C37" s="9">
        <f t="shared" si="0"/>
        <v>12687.25</v>
      </c>
      <c r="D37" s="96">
        <f t="shared" si="1"/>
        <v>2.1369799562068383</v>
      </c>
      <c r="E37" s="62" t="s">
        <v>104</v>
      </c>
      <c r="F37" s="65" t="s">
        <v>93</v>
      </c>
      <c r="G37" s="64">
        <f t="shared" si="2"/>
        <v>2.1369799562068383</v>
      </c>
      <c r="H37" s="65">
        <v>5937</v>
      </c>
      <c r="I37" s="65">
        <v>12</v>
      </c>
      <c r="J37" s="69" t="s">
        <v>96</v>
      </c>
    </row>
    <row r="38" spans="1:10" ht="15" customHeight="1" x14ac:dyDescent="0.2">
      <c r="A38" s="104" t="s">
        <v>82</v>
      </c>
      <c r="B38" s="89">
        <v>26288</v>
      </c>
      <c r="C38" s="52">
        <f t="shared" si="0"/>
        <v>2190.6666666666665</v>
      </c>
      <c r="D38" s="96">
        <f t="shared" si="1"/>
        <v>0.36898545842456903</v>
      </c>
      <c r="E38" s="62" t="s">
        <v>104</v>
      </c>
      <c r="F38" s="65" t="s">
        <v>93</v>
      </c>
      <c r="G38" s="64">
        <f>B36/H38/I38</f>
        <v>0.21709898377407222</v>
      </c>
      <c r="H38" s="65">
        <v>5937</v>
      </c>
      <c r="I38" s="65">
        <v>12</v>
      </c>
      <c r="J38" s="69" t="s">
        <v>96</v>
      </c>
    </row>
    <row r="39" spans="1:10" ht="15" customHeight="1" x14ac:dyDescent="0.2">
      <c r="A39" s="104" t="s">
        <v>76</v>
      </c>
      <c r="B39" s="89">
        <v>356220</v>
      </c>
      <c r="C39" s="52">
        <f t="shared" si="0"/>
        <v>29685</v>
      </c>
      <c r="D39" s="96">
        <f t="shared" si="1"/>
        <v>5</v>
      </c>
      <c r="E39" s="62" t="s">
        <v>104</v>
      </c>
      <c r="F39" s="65" t="s">
        <v>93</v>
      </c>
      <c r="G39" s="64">
        <f>B37/H39/I39</f>
        <v>7.0256875272553587E-2</v>
      </c>
      <c r="H39" s="65">
        <v>5937</v>
      </c>
      <c r="I39" s="65">
        <v>365</v>
      </c>
      <c r="J39" s="69" t="s">
        <v>91</v>
      </c>
    </row>
    <row r="40" spans="1:10" ht="15" customHeight="1" thickBot="1" x14ac:dyDescent="0.25">
      <c r="A40" s="105" t="s">
        <v>77</v>
      </c>
      <c r="B40" s="90">
        <v>9000</v>
      </c>
      <c r="C40" s="10">
        <f>B40/12</f>
        <v>750</v>
      </c>
      <c r="D40" s="97">
        <f>C40/5937</f>
        <v>0.12632642748863063</v>
      </c>
      <c r="E40" s="70" t="s">
        <v>104</v>
      </c>
      <c r="F40" s="71" t="s">
        <v>93</v>
      </c>
      <c r="G40" s="72">
        <f>B38/H40/I40</f>
        <v>1.213102877012282E-2</v>
      </c>
      <c r="H40" s="71">
        <v>5937</v>
      </c>
      <c r="I40" s="71">
        <v>365</v>
      </c>
      <c r="J40" s="73" t="s">
        <v>91</v>
      </c>
    </row>
    <row r="41" spans="1:10" ht="15" customHeight="1" thickBot="1" x14ac:dyDescent="0.25">
      <c r="A41" s="106" t="s">
        <v>42</v>
      </c>
      <c r="B41" s="91">
        <f>SUM(B5:B40)</f>
        <v>2146525</v>
      </c>
      <c r="C41" s="11">
        <f>SUM(C5:C40)</f>
        <v>178877.08333333331</v>
      </c>
      <c r="D41" s="98">
        <f>SUM(D5:D40)</f>
        <v>30.129203862781427</v>
      </c>
      <c r="E41" s="74"/>
      <c r="F41" s="75"/>
      <c r="G41" s="76"/>
      <c r="H41" s="75"/>
      <c r="I41" s="75"/>
      <c r="J41" s="77"/>
    </row>
    <row r="42" spans="1:10" ht="13.5" thickBot="1" x14ac:dyDescent="0.25">
      <c r="B42" s="92"/>
      <c r="D42" s="92"/>
    </row>
    <row r="43" spans="1:10" ht="13.5" thickBot="1" x14ac:dyDescent="0.25">
      <c r="A43" s="107" t="s">
        <v>62</v>
      </c>
      <c r="B43" s="93">
        <v>97204</v>
      </c>
      <c r="C43" s="54">
        <f t="shared" ref="C43" si="3">B43/12</f>
        <v>8100.333333333333</v>
      </c>
      <c r="D43" s="99">
        <f>C43/5937</f>
        <v>1.3643815619560944</v>
      </c>
    </row>
    <row r="44" spans="1:10" ht="13.5" thickBot="1" x14ac:dyDescent="0.25">
      <c r="B44" s="92"/>
      <c r="D44" s="92"/>
    </row>
    <row r="45" spans="1:10" ht="13.5" thickBot="1" x14ac:dyDescent="0.25">
      <c r="A45" s="107" t="s">
        <v>78</v>
      </c>
      <c r="B45" s="93">
        <f>B41+B43</f>
        <v>2243729</v>
      </c>
      <c r="C45" s="53">
        <f>B45/12</f>
        <v>186977.41666666666</v>
      </c>
      <c r="D45" s="99">
        <f>C45/5937</f>
        <v>31.493585424737521</v>
      </c>
    </row>
  </sheetData>
  <mergeCells count="1">
    <mergeCell ref="B1:D1"/>
  </mergeCells>
  <pageMargins left="0.39370078740157483" right="0.19685039370078741" top="0.59055118110236227" bottom="0.39370078740157483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0" sqref="E10"/>
    </sheetView>
  </sheetViews>
  <sheetFormatPr defaultRowHeight="12.75" x14ac:dyDescent="0.2"/>
  <cols>
    <col min="1" max="1" width="18.7109375" customWidth="1"/>
    <col min="2" max="2" width="22.7109375" customWidth="1"/>
    <col min="3" max="6" width="14.7109375" customWidth="1"/>
  </cols>
  <sheetData>
    <row r="1" spans="1:6" ht="19.5" customHeight="1" x14ac:dyDescent="0.2">
      <c r="A1" t="s">
        <v>61</v>
      </c>
    </row>
    <row r="2" spans="1:6" ht="19.5" customHeight="1" x14ac:dyDescent="0.2">
      <c r="A2" t="s">
        <v>38</v>
      </c>
    </row>
    <row r="3" spans="1:6" ht="19.5" customHeight="1" thickBot="1" x14ac:dyDescent="0.25">
      <c r="A3" t="s">
        <v>45</v>
      </c>
    </row>
    <row r="4" spans="1:6" ht="19.5" customHeight="1" thickBot="1" x14ac:dyDescent="0.25">
      <c r="A4" s="12" t="s">
        <v>46</v>
      </c>
      <c r="B4" s="13" t="s">
        <v>47</v>
      </c>
      <c r="C4" s="13" t="s">
        <v>25</v>
      </c>
      <c r="D4" s="13" t="s">
        <v>26</v>
      </c>
      <c r="E4" s="13" t="s">
        <v>27</v>
      </c>
      <c r="F4" s="14" t="s">
        <v>28</v>
      </c>
    </row>
    <row r="5" spans="1:6" ht="19.5" customHeight="1" x14ac:dyDescent="0.2">
      <c r="A5" s="15" t="s">
        <v>48</v>
      </c>
      <c r="B5" s="16" t="s">
        <v>49</v>
      </c>
      <c r="C5" s="17">
        <v>113358</v>
      </c>
      <c r="D5" s="17">
        <v>1696239</v>
      </c>
      <c r="E5" s="17">
        <v>1692424</v>
      </c>
      <c r="F5" s="18">
        <f>C5-D5+E5</f>
        <v>109543</v>
      </c>
    </row>
    <row r="6" spans="1:6" ht="19.5" customHeight="1" x14ac:dyDescent="0.2">
      <c r="A6" s="19" t="s">
        <v>50</v>
      </c>
      <c r="B6" s="20" t="s">
        <v>51</v>
      </c>
      <c r="C6" s="21">
        <v>31861</v>
      </c>
      <c r="D6" s="21">
        <v>450931</v>
      </c>
      <c r="E6" s="21">
        <v>449159</v>
      </c>
      <c r="F6" s="22">
        <f>C6-D6+E6</f>
        <v>30089</v>
      </c>
    </row>
    <row r="7" spans="1:6" ht="19.5" customHeight="1" x14ac:dyDescent="0.2">
      <c r="A7" s="40" t="s">
        <v>52</v>
      </c>
      <c r="B7" s="41" t="s">
        <v>51</v>
      </c>
      <c r="C7" s="42">
        <v>31598</v>
      </c>
      <c r="D7" s="42">
        <v>417819</v>
      </c>
      <c r="E7" s="42">
        <v>414128</v>
      </c>
      <c r="F7" s="43">
        <f>C7-D7+E7</f>
        <v>27907</v>
      </c>
    </row>
    <row r="8" spans="1:6" ht="19.5" customHeight="1" x14ac:dyDescent="0.2">
      <c r="A8" s="40" t="s">
        <v>50</v>
      </c>
      <c r="B8" s="41" t="s">
        <v>68</v>
      </c>
      <c r="C8" s="42">
        <v>80692</v>
      </c>
      <c r="D8" s="42">
        <v>80692</v>
      </c>
      <c r="E8" s="42">
        <v>0</v>
      </c>
      <c r="F8" s="43">
        <f>C8-D8+E8</f>
        <v>0</v>
      </c>
    </row>
    <row r="9" spans="1:6" ht="19.5" customHeight="1" thickBot="1" x14ac:dyDescent="0.25">
      <c r="A9" s="40" t="s">
        <v>52</v>
      </c>
      <c r="B9" s="41" t="s">
        <v>68</v>
      </c>
      <c r="C9" s="42">
        <v>-3886</v>
      </c>
      <c r="D9" s="42">
        <v>-3886</v>
      </c>
      <c r="E9" s="42">
        <v>0</v>
      </c>
      <c r="F9" s="43">
        <f>C9-D9+E9</f>
        <v>0</v>
      </c>
    </row>
    <row r="10" spans="1:6" ht="19.5" customHeight="1" thickBot="1" x14ac:dyDescent="0.25">
      <c r="A10" s="34" t="s">
        <v>35</v>
      </c>
      <c r="B10" s="44"/>
      <c r="C10" s="35">
        <f>SUM(C5:C9)</f>
        <v>253623</v>
      </c>
      <c r="D10" s="35">
        <f>SUM(D5:D9)</f>
        <v>2641795</v>
      </c>
      <c r="E10" s="35">
        <f>SUM(E5:E9)</f>
        <v>2555711</v>
      </c>
      <c r="F10" s="36">
        <f>SUM(F5:F9)</f>
        <v>167539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7" sqref="G7"/>
    </sheetView>
  </sheetViews>
  <sheetFormatPr defaultRowHeight="12.75" x14ac:dyDescent="0.2"/>
  <cols>
    <col min="1" max="1" width="40.7109375" customWidth="1"/>
    <col min="2" max="5" width="15.7109375" style="1" customWidth="1"/>
  </cols>
  <sheetData>
    <row r="1" spans="1:7" ht="19.5" customHeight="1" x14ac:dyDescent="0.2">
      <c r="A1" s="85" t="s">
        <v>61</v>
      </c>
      <c r="B1" s="85"/>
      <c r="C1" s="85"/>
      <c r="D1" s="85"/>
      <c r="E1" s="85"/>
    </row>
    <row r="2" spans="1:7" ht="19.5" customHeight="1" x14ac:dyDescent="0.2">
      <c r="A2" s="85" t="s">
        <v>38</v>
      </c>
      <c r="B2" s="85"/>
      <c r="C2" s="85"/>
      <c r="D2" s="85"/>
      <c r="E2" s="85"/>
    </row>
    <row r="3" spans="1:7" ht="19.5" customHeight="1" x14ac:dyDescent="0.2">
      <c r="A3" s="85" t="s">
        <v>53</v>
      </c>
      <c r="B3" s="85"/>
      <c r="C3" s="85"/>
      <c r="D3" s="85"/>
      <c r="E3" s="85"/>
    </row>
    <row r="4" spans="1:7" ht="9" customHeight="1" thickBot="1" x14ac:dyDescent="0.25"/>
    <row r="5" spans="1:7" s="32" customFormat="1" ht="25.5" customHeight="1" thickBot="1" x14ac:dyDescent="0.25">
      <c r="A5" s="29" t="s">
        <v>54</v>
      </c>
      <c r="B5" s="30" t="s">
        <v>25</v>
      </c>
      <c r="C5" s="30" t="s">
        <v>26</v>
      </c>
      <c r="D5" s="30" t="s">
        <v>27</v>
      </c>
      <c r="E5" s="31" t="s">
        <v>28</v>
      </c>
      <c r="F5" s="33"/>
      <c r="G5" s="33"/>
    </row>
    <row r="6" spans="1:7" ht="19.5" customHeight="1" x14ac:dyDescent="0.2">
      <c r="A6" s="82" t="s">
        <v>55</v>
      </c>
      <c r="B6" s="83"/>
      <c r="C6" s="83"/>
      <c r="D6" s="83"/>
      <c r="E6" s="84"/>
      <c r="F6" s="1"/>
      <c r="G6" s="1"/>
    </row>
    <row r="7" spans="1:7" ht="19.5" customHeight="1" x14ac:dyDescent="0.2">
      <c r="A7" s="19" t="s">
        <v>19</v>
      </c>
      <c r="B7" s="21">
        <v>388399</v>
      </c>
      <c r="C7" s="21">
        <v>1897957</v>
      </c>
      <c r="D7" s="21">
        <v>1808194</v>
      </c>
      <c r="E7" s="22">
        <f>B7-C7+D7</f>
        <v>298636</v>
      </c>
    </row>
    <row r="8" spans="1:7" ht="19.5" customHeight="1" x14ac:dyDescent="0.2">
      <c r="A8" s="19" t="s">
        <v>29</v>
      </c>
      <c r="B8" s="21">
        <v>21231</v>
      </c>
      <c r="C8" s="21">
        <v>100417</v>
      </c>
      <c r="D8" s="21">
        <v>96962</v>
      </c>
      <c r="E8" s="22">
        <f>B8-C8+D8</f>
        <v>17776</v>
      </c>
    </row>
    <row r="9" spans="1:7" ht="19.5" customHeight="1" x14ac:dyDescent="0.2">
      <c r="A9" s="19" t="s">
        <v>30</v>
      </c>
      <c r="B9" s="21">
        <v>2580</v>
      </c>
      <c r="C9" s="21">
        <v>9683</v>
      </c>
      <c r="D9" s="21">
        <v>9226</v>
      </c>
      <c r="E9" s="22">
        <f>B9-C9+D9</f>
        <v>2123</v>
      </c>
    </row>
    <row r="10" spans="1:7" ht="19.5" customHeight="1" thickBot="1" x14ac:dyDescent="0.25">
      <c r="A10" s="23" t="s">
        <v>31</v>
      </c>
      <c r="B10" s="24">
        <v>1446</v>
      </c>
      <c r="C10" s="24">
        <v>8962</v>
      </c>
      <c r="D10" s="24">
        <v>8466</v>
      </c>
      <c r="E10" s="25">
        <f>B10-C10+D10</f>
        <v>950</v>
      </c>
    </row>
    <row r="11" spans="1:7" ht="19.5" customHeight="1" thickBot="1" x14ac:dyDescent="0.25">
      <c r="A11" s="37" t="s">
        <v>56</v>
      </c>
      <c r="B11" s="38">
        <f>SUM(B7:B10)</f>
        <v>413656</v>
      </c>
      <c r="C11" s="38">
        <f>SUM(C7:C10)</f>
        <v>2017019</v>
      </c>
      <c r="D11" s="38">
        <f>SUM(D7:D10)</f>
        <v>1922848</v>
      </c>
      <c r="E11" s="39">
        <f>SUM(E7:E10)</f>
        <v>319485</v>
      </c>
    </row>
    <row r="12" spans="1:7" ht="19.5" customHeight="1" x14ac:dyDescent="0.2">
      <c r="A12" s="82" t="s">
        <v>57</v>
      </c>
      <c r="B12" s="83"/>
      <c r="C12" s="83"/>
      <c r="D12" s="83"/>
      <c r="E12" s="84"/>
    </row>
    <row r="13" spans="1:7" ht="19.5" customHeight="1" x14ac:dyDescent="0.2">
      <c r="A13" s="19" t="s">
        <v>32</v>
      </c>
      <c r="B13" s="21">
        <v>172942</v>
      </c>
      <c r="C13" s="21">
        <v>1510640</v>
      </c>
      <c r="D13" s="21">
        <v>1443214</v>
      </c>
      <c r="E13" s="22">
        <f>B13-C13+D13</f>
        <v>105516</v>
      </c>
    </row>
    <row r="14" spans="1:7" ht="19.5" customHeight="1" x14ac:dyDescent="0.2">
      <c r="A14" s="19" t="s">
        <v>33</v>
      </c>
      <c r="B14" s="21">
        <v>27744</v>
      </c>
      <c r="C14" s="21">
        <v>384128</v>
      </c>
      <c r="D14" s="21">
        <v>387042</v>
      </c>
      <c r="E14" s="22">
        <f>B14-C14+D14</f>
        <v>30658</v>
      </c>
    </row>
    <row r="15" spans="1:7" ht="19.5" customHeight="1" thickBot="1" x14ac:dyDescent="0.25">
      <c r="A15" s="23" t="s">
        <v>34</v>
      </c>
      <c r="B15" s="24">
        <v>31238</v>
      </c>
      <c r="C15" s="24">
        <v>355243</v>
      </c>
      <c r="D15" s="24">
        <v>353403</v>
      </c>
      <c r="E15" s="25">
        <f>B15-C15+D15</f>
        <v>29398</v>
      </c>
    </row>
    <row r="16" spans="1:7" ht="19.5" customHeight="1" thickBot="1" x14ac:dyDescent="0.25">
      <c r="A16" s="37" t="s">
        <v>58</v>
      </c>
      <c r="B16" s="38">
        <f>SUM(B13:B15)</f>
        <v>231924</v>
      </c>
      <c r="C16" s="38">
        <f>SUM(C13:C15)</f>
        <v>2250011</v>
      </c>
      <c r="D16" s="38">
        <f>SUM(D13:D15)</f>
        <v>2183659</v>
      </c>
      <c r="E16" s="39">
        <f>SUM(E13:E15)</f>
        <v>165572</v>
      </c>
    </row>
    <row r="17" spans="1:5" ht="19.5" customHeight="1" x14ac:dyDescent="0.2">
      <c r="A17" s="82" t="s">
        <v>59</v>
      </c>
      <c r="B17" s="83"/>
      <c r="C17" s="83"/>
      <c r="D17" s="83"/>
      <c r="E17" s="84"/>
    </row>
    <row r="18" spans="1:5" ht="19.5" customHeight="1" x14ac:dyDescent="0.2">
      <c r="A18" s="46" t="s">
        <v>63</v>
      </c>
      <c r="B18" s="45">
        <v>0</v>
      </c>
      <c r="C18" s="48">
        <v>121571</v>
      </c>
      <c r="D18" s="48">
        <v>125979</v>
      </c>
      <c r="E18" s="49">
        <f>B18-C18+D18</f>
        <v>4408</v>
      </c>
    </row>
    <row r="19" spans="1:5" ht="19.5" customHeight="1" thickBot="1" x14ac:dyDescent="0.25">
      <c r="A19" s="23" t="s">
        <v>64</v>
      </c>
      <c r="B19" s="47">
        <v>0</v>
      </c>
      <c r="C19" s="24">
        <v>89762</v>
      </c>
      <c r="D19" s="24">
        <v>93017</v>
      </c>
      <c r="E19" s="25">
        <f>B19-C19+D19</f>
        <v>3255</v>
      </c>
    </row>
    <row r="20" spans="1:5" ht="19.5" customHeight="1" thickBot="1" x14ac:dyDescent="0.25">
      <c r="A20" s="34" t="s">
        <v>69</v>
      </c>
      <c r="B20" s="50">
        <f>SUM(B18:B19)</f>
        <v>0</v>
      </c>
      <c r="C20" s="35">
        <f>SUM(C18:C19)</f>
        <v>211333</v>
      </c>
      <c r="D20" s="35">
        <f>SUM(D18:D19)</f>
        <v>218996</v>
      </c>
      <c r="E20" s="36">
        <f>SUM(E18:E19)</f>
        <v>7663</v>
      </c>
    </row>
    <row r="21" spans="1:5" ht="19.5" customHeight="1" thickBot="1" x14ac:dyDescent="0.25">
      <c r="A21" s="37" t="s">
        <v>60</v>
      </c>
      <c r="B21" s="38">
        <f>B11+B16+B20</f>
        <v>645580</v>
      </c>
      <c r="C21" s="38">
        <f>C11+C16+C20</f>
        <v>4478363</v>
      </c>
      <c r="D21" s="38">
        <f>D11+D16+D20</f>
        <v>4325503</v>
      </c>
      <c r="E21" s="39">
        <f>E11+E16+E20</f>
        <v>492720</v>
      </c>
    </row>
    <row r="22" spans="1:5" ht="19.5" customHeight="1" thickBot="1" x14ac:dyDescent="0.25">
      <c r="A22" s="34" t="s">
        <v>36</v>
      </c>
      <c r="B22" s="35">
        <v>56954</v>
      </c>
      <c r="C22" s="35">
        <v>7565</v>
      </c>
      <c r="D22" s="35">
        <v>3096</v>
      </c>
      <c r="E22" s="36">
        <f>B22-C22+D22</f>
        <v>52485</v>
      </c>
    </row>
    <row r="23" spans="1:5" ht="19.5" customHeight="1" thickBot="1" x14ac:dyDescent="0.25">
      <c r="A23" s="26" t="s">
        <v>37</v>
      </c>
      <c r="B23" s="27">
        <f>B21+B22</f>
        <v>702534</v>
      </c>
      <c r="C23" s="27">
        <f>C21+C22</f>
        <v>4485928</v>
      </c>
      <c r="D23" s="27">
        <f>D21+D22</f>
        <v>4328599</v>
      </c>
      <c r="E23" s="28">
        <f>E21+E22</f>
        <v>545205</v>
      </c>
    </row>
    <row r="24" spans="1:5" ht="19.5" customHeight="1" x14ac:dyDescent="0.2">
      <c r="A24" s="79" t="s">
        <v>70</v>
      </c>
      <c r="B24" s="80"/>
      <c r="C24" s="80"/>
      <c r="D24" s="80"/>
      <c r="E24" s="81"/>
    </row>
    <row r="25" spans="1:5" ht="19.5" customHeight="1" thickBot="1" x14ac:dyDescent="0.25">
      <c r="A25" s="19" t="s">
        <v>65</v>
      </c>
      <c r="B25" s="21">
        <v>0</v>
      </c>
      <c r="C25" s="21">
        <v>60000</v>
      </c>
      <c r="D25" s="21">
        <v>60000</v>
      </c>
      <c r="E25" s="22">
        <f>B25-C25+D25</f>
        <v>0</v>
      </c>
    </row>
    <row r="26" spans="1:5" ht="19.5" customHeight="1" thickBot="1" x14ac:dyDescent="0.25">
      <c r="A26" s="34" t="s">
        <v>71</v>
      </c>
      <c r="B26" s="35">
        <f>SUM(B25:B25)</f>
        <v>0</v>
      </c>
      <c r="C26" s="35">
        <f>SUM(C25:C25)</f>
        <v>60000</v>
      </c>
      <c r="D26" s="35">
        <f>SUM(D25:D25)</f>
        <v>60000</v>
      </c>
      <c r="E26" s="36">
        <f>SUM(E25:E25)</f>
        <v>0</v>
      </c>
    </row>
    <row r="27" spans="1:5" ht="26.25" thickBot="1" x14ac:dyDescent="0.25">
      <c r="A27" s="51" t="s">
        <v>72</v>
      </c>
      <c r="B27" s="27">
        <f>B23+B26</f>
        <v>702534</v>
      </c>
      <c r="C27" s="27">
        <f>C23+C26</f>
        <v>4545928</v>
      </c>
      <c r="D27" s="27">
        <f>D23+D26</f>
        <v>4388599</v>
      </c>
      <c r="E27" s="28">
        <f>E23+E26</f>
        <v>545205</v>
      </c>
    </row>
  </sheetData>
  <mergeCells count="7">
    <mergeCell ref="A24:E24"/>
    <mergeCell ref="A17:E17"/>
    <mergeCell ref="A1:E1"/>
    <mergeCell ref="A2:E2"/>
    <mergeCell ref="A3:E3"/>
    <mergeCell ref="A6:E6"/>
    <mergeCell ref="A12:E12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РСО</vt:lpstr>
      <vt:lpstr>собственники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2021-03-30T08:08:17Z</cp:lastPrinted>
  <dcterms:created xsi:type="dcterms:W3CDTF">2007-04-05T10:34:14Z</dcterms:created>
  <dcterms:modified xsi:type="dcterms:W3CDTF">2021-03-30T08:08:22Z</dcterms:modified>
</cp:coreProperties>
</file>